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Planning\Desktop\صلاحیت تدریس\"/>
    </mc:Choice>
  </mc:AlternateContent>
  <xr:revisionPtr revIDLastSave="0" documentId="8_{192A2D39-D06F-CE42-905D-7730FA670935}" xr6:coauthVersionLast="46" xr6:coauthVersionMax="46" xr10:uidLastSave="{00000000-0000-0000-0000-000000000000}"/>
  <workbookProtection workbookAlgorithmName="SHA-512" workbookHashValue="9/PKZBo9mw1jesxZE+Xji40ka6LrQikHZ6Lvr2gP8HiTl65AMEwQry+qQG5uqLNJKXCWuhcBcRAu52pTyPBfYA==" workbookSaltValue="lbQ4N8mE1PHrpIEHfklrzw==" workbookSpinCount="100000" lockStructure="1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yek" localSheetId="0">#REF!</definedName>
    <definedName name="yek">#REF!</definedName>
    <definedName name="yek1" localSheetId="0">#REF!</definedName>
    <definedName name="yek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7" i="1" l="1"/>
  <c r="L112" i="1"/>
  <c r="L25" i="1"/>
  <c r="L35" i="1"/>
  <c r="L34" i="1"/>
  <c r="L33" i="1"/>
  <c r="L31" i="1"/>
  <c r="L29" i="1"/>
  <c r="L99" i="1"/>
  <c r="L96" i="1"/>
  <c r="L95" i="1"/>
  <c r="L93" i="1"/>
  <c r="L89" i="1"/>
  <c r="L80" i="1"/>
  <c r="L66" i="1"/>
  <c r="L60" i="1"/>
  <c r="L59" i="1"/>
  <c r="L52" i="1"/>
  <c r="L50" i="1"/>
  <c r="L48" i="1"/>
  <c r="L47" i="1"/>
  <c r="L46" i="1"/>
  <c r="L45" i="1"/>
  <c r="L44" i="1"/>
  <c r="L42" i="1"/>
  <c r="L36" i="1"/>
  <c r="L111" i="1"/>
  <c r="L21" i="1"/>
  <c r="L19" i="1"/>
  <c r="L17" i="1"/>
  <c r="L15" i="1"/>
  <c r="L13" i="1"/>
  <c r="L11" i="1"/>
  <c r="L115" i="1"/>
  <c r="L113" i="1"/>
  <c r="L114" i="1"/>
  <c r="L110" i="1"/>
  <c r="L116" i="1"/>
</calcChain>
</file>

<file path=xl/sharedStrings.xml><?xml version="1.0" encoding="utf-8"?>
<sst xmlns="http://schemas.openxmlformats.org/spreadsheetml/2006/main" count="399" uniqueCount="307">
  <si>
    <t>ردیف</t>
  </si>
  <si>
    <t>شاخص 
کلی</t>
  </si>
  <si>
    <t xml:space="preserve">حداکثر امتیاز </t>
  </si>
  <si>
    <t>ملاک ارزیابی</t>
  </si>
  <si>
    <t>امتیاز پایه برای هر واحد کار</t>
  </si>
  <si>
    <t>مستندات
 لازم</t>
  </si>
  <si>
    <t>خود
ارزیابی</t>
  </si>
  <si>
    <t>ارزیابی کارگروه مرکز</t>
  </si>
  <si>
    <t>ارزیابی کمیته استانی</t>
  </si>
  <si>
    <t>امتیاز
قابل
قبول</t>
  </si>
  <si>
    <t>ملاحظات و توضیحات</t>
  </si>
  <si>
    <t>مقطع کاردانی</t>
  </si>
  <si>
    <t>دانشگاه</t>
  </si>
  <si>
    <t>*</t>
  </si>
  <si>
    <t>مستندات معتبر</t>
  </si>
  <si>
    <t>این قسمت به صورت خودکار محاسبه شده و نیاز به ارزیابی ندارد</t>
  </si>
  <si>
    <t>معدل</t>
  </si>
  <si>
    <t>سطح دانشگاه</t>
  </si>
  <si>
    <t>فاقد این مدرک</t>
  </si>
  <si>
    <t>مقطع کارشناسی</t>
  </si>
  <si>
    <t xml:space="preserve"> فنی‌و‌حرفه‌ای</t>
  </si>
  <si>
    <t>سطح 1</t>
  </si>
  <si>
    <t>مقطع کارشناسی ارشد یا دکترای حرفه‌ای</t>
  </si>
  <si>
    <t>سطح 2</t>
  </si>
  <si>
    <t>سطح 3</t>
  </si>
  <si>
    <t>مقطع دکترای تخصصی</t>
  </si>
  <si>
    <t>سطح 4</t>
  </si>
  <si>
    <t>خبرگان دارای مدرک همتراز
با مقاطع تحصیلی دانشگاهی از سایر  وزارتخانه‌ها</t>
  </si>
  <si>
    <t xml:space="preserve">دارنده مدرک همتراز با  </t>
  </si>
  <si>
    <t>نوع مدرک</t>
  </si>
  <si>
    <t>درجه مدرک</t>
  </si>
  <si>
    <t>کاردانی</t>
  </si>
  <si>
    <t>تجانس رشته‌های تحصیلی در مقاطع مختلف</t>
  </si>
  <si>
    <t>کاردانی و کارشناسی</t>
  </si>
  <si>
    <t>کارشناسی</t>
  </si>
  <si>
    <t>کارشناسی و کارشناسی ارشد</t>
  </si>
  <si>
    <t>کارشناسی ارشد</t>
  </si>
  <si>
    <t>کارشناسی و دکترای تخصصی</t>
  </si>
  <si>
    <t>دکترای تخصصی</t>
  </si>
  <si>
    <t>تدریس در مقطع کاردانی</t>
  </si>
  <si>
    <t>به ازای هر واحد تئوری 0/75 امتیاز و هر واحد عملی 1 امتیاز</t>
  </si>
  <si>
    <t>تا 1</t>
  </si>
  <si>
    <t>گواهی
 معتبر</t>
  </si>
  <si>
    <t>مدرک همتراز</t>
  </si>
  <si>
    <t>درجه یک</t>
  </si>
  <si>
    <t>تدریس در مقطع کارشناسی</t>
  </si>
  <si>
    <t>به ازای هر واحد تئوری 1 امتیاز و هر واحد عملی 1/25 امتیاز</t>
  </si>
  <si>
    <t>تا 1/25</t>
  </si>
  <si>
    <t>درجه دو</t>
  </si>
  <si>
    <t>تدریس در مقطع کارشناسی‌ارشد</t>
  </si>
  <si>
    <t>به ازای هر واحد 1 امتیاز</t>
  </si>
  <si>
    <t>1</t>
  </si>
  <si>
    <t xml:space="preserve">سنوات تدریس </t>
  </si>
  <si>
    <t>هدایت درس کارآموزی</t>
  </si>
  <si>
    <t xml:space="preserve">به ازای هر دانشجوی  </t>
  </si>
  <si>
    <t>0/25</t>
  </si>
  <si>
    <t>0/5</t>
  </si>
  <si>
    <t>در مورد تجانس</t>
  </si>
  <si>
    <t>هدایت درس پروژه</t>
  </si>
  <si>
    <t xml:space="preserve">به ازای هر دانشجوی </t>
  </si>
  <si>
    <t>فعالیت در حوزه آموزشی یا پژوهشی مرکز متناسب با ماموریت دانشگاه</t>
  </si>
  <si>
    <r>
      <t xml:space="preserve">هرگونه همکاری با حوزه معاونت آموزشی یا پژوهشی دانشکده/آموزشکده </t>
    </r>
    <r>
      <rPr>
        <sz val="8"/>
        <rFont val="B Nazanin"/>
        <charset val="178"/>
      </rPr>
      <t>با تاییدیه معاونت آموزشی مرکز</t>
    </r>
  </si>
  <si>
    <t>تا 3</t>
  </si>
  <si>
    <t>راه اندازی فعالیت‌های آموزشی در سطح مرکز</t>
  </si>
  <si>
    <t>ایجاد بخش، آزمایشگاه یا کارگاه</t>
  </si>
  <si>
    <t>تا 4</t>
  </si>
  <si>
    <t>طراحی بسته‌های آموزشی</t>
  </si>
  <si>
    <t>تهیه مواد آموزشی شامل پوسترهای آموزشی، راهنمای یادگیری یا  نرم‌افزار آموزشی</t>
  </si>
  <si>
    <t>مواد آموزشی تهیه شده</t>
  </si>
  <si>
    <t>کیفیت تدریس</t>
  </si>
  <si>
    <t xml:space="preserve">کیفیت تدریس مستقل (در صورت ارائه مدرک ارزیابی آموزشی      حاصل از نظرات دانشجویان): برای نمره ارزیابی بالای 15،  به       ازای هر درس </t>
  </si>
  <si>
    <t xml:space="preserve">مصاحبه‌ی علمی، 
مهارت‌ها و توانایی تدریس
</t>
  </si>
  <si>
    <t>توانایی تدریس</t>
  </si>
  <si>
    <t>مصاحبه</t>
  </si>
  <si>
    <t>توانایی انتقال مفاهیم تخصصی، در کلاس ، کارگاه و آزمایشگاه برای دروس کارگاهی یا آزمایشگاهی</t>
  </si>
  <si>
    <t>طرح ایده‌های نو برای ارائه دروس</t>
  </si>
  <si>
    <t>استفاده از توانمندی فناوری‌های نوین در ارائه‌ی درس</t>
  </si>
  <si>
    <t>میزان اطلاعات متقاضی از وضعیت صنایع، حرف، خدمات و کشاورزی (در رشته مربوطه)</t>
  </si>
  <si>
    <t>24</t>
  </si>
  <si>
    <t>چاپ مقالات در مجلات علمی- پژوهشی، علمی- ترویجی و سایر مجلات دارای مجوز از کمیسیون نشریات وزارت متبوع</t>
  </si>
  <si>
    <t>بین المللی ISI</t>
  </si>
  <si>
    <t>تا 7</t>
  </si>
  <si>
    <t>مقالات 
مربوطه</t>
  </si>
  <si>
    <t>25</t>
  </si>
  <si>
    <t xml:space="preserve"> ISC و داخلی</t>
  </si>
  <si>
    <t>تا 5</t>
  </si>
  <si>
    <t>26</t>
  </si>
  <si>
    <t>27</t>
  </si>
  <si>
    <t>28</t>
  </si>
  <si>
    <t>تا 2</t>
  </si>
  <si>
    <t>29</t>
  </si>
  <si>
    <t>30</t>
  </si>
  <si>
    <t>ارائه مقالات در کنگره‌های ملی و بین‌المللی</t>
  </si>
  <si>
    <t>بین‌المللی</t>
  </si>
  <si>
    <t xml:space="preserve">تا 2 </t>
  </si>
  <si>
    <t>مقالات
 مربوطه</t>
  </si>
  <si>
    <t>31</t>
  </si>
  <si>
    <t>ملی</t>
  </si>
  <si>
    <t>تا 1/5</t>
  </si>
  <si>
    <t>32</t>
  </si>
  <si>
    <t xml:space="preserve">تا 1 </t>
  </si>
  <si>
    <t>33</t>
  </si>
  <si>
    <t xml:space="preserve">ملی </t>
  </si>
  <si>
    <t>تا 0/75</t>
  </si>
  <si>
    <t>34</t>
  </si>
  <si>
    <t>تألیف و ترجمه کتاب در زمینه تخصص متقاضی</t>
  </si>
  <si>
    <t>کتاب مربوطه</t>
  </si>
  <si>
    <t>35</t>
  </si>
  <si>
    <t>تا 15</t>
  </si>
  <si>
    <t>36</t>
  </si>
  <si>
    <t>تا 10</t>
  </si>
  <si>
    <t>37</t>
  </si>
  <si>
    <t>تا 8</t>
  </si>
  <si>
    <t>38</t>
  </si>
  <si>
    <t>39</t>
  </si>
  <si>
    <t>تبصره 2: به گردآورنده و تدوین‌گر کتب 2 تا 4 امتیاز تعلق می‌گیرد</t>
  </si>
  <si>
    <t>40</t>
  </si>
  <si>
    <t xml:space="preserve">تسلط به زبان خارجی </t>
  </si>
  <si>
    <t>تسلط به زبان رایج در مجامع علمی (عربی ـ انگلیسی ـ فرانسوی ـ آلمانی و ...)</t>
  </si>
  <si>
    <t>مستندات 
معتبر</t>
  </si>
  <si>
    <t>41</t>
  </si>
  <si>
    <t>مجری و یا همکاری در طرحهای پژوهشی</t>
  </si>
  <si>
    <t xml:space="preserve">  در سطح ملی</t>
  </si>
  <si>
    <t>مستندات
 معتبر</t>
  </si>
  <si>
    <t>42</t>
  </si>
  <si>
    <t>43</t>
  </si>
  <si>
    <t xml:space="preserve"> در سطح استان</t>
  </si>
  <si>
    <t>44</t>
  </si>
  <si>
    <t>45</t>
  </si>
  <si>
    <t xml:space="preserve"> در سطح دانشگاه</t>
  </si>
  <si>
    <t>46</t>
  </si>
  <si>
    <t>47</t>
  </si>
  <si>
    <t xml:space="preserve">اخذ جایزه از جشنواره یا المپیاد معتبر علمی، افتخارات علمی مانند دانشجوی نمونه کشوری، جشنواره‌های ملی، کسب رتبه‌های اول تا سوم آزمون ورودی در رشته و فارغ‌التحصیل رتبه اول دوره کارشناسی ارشد و دکتری </t>
  </si>
  <si>
    <t>48</t>
  </si>
  <si>
    <t>49</t>
  </si>
  <si>
    <t>50</t>
  </si>
  <si>
    <t>51</t>
  </si>
  <si>
    <t>کسب عنوان دانشجوی نمونه کشوری</t>
  </si>
  <si>
    <t>52</t>
  </si>
  <si>
    <t>کسب رتبه در مسابقات 
علمی-دانشجویی</t>
  </si>
  <si>
    <t>تا 14</t>
  </si>
  <si>
    <t>53</t>
  </si>
  <si>
    <t>54</t>
  </si>
  <si>
    <r>
      <t xml:space="preserve">کسب رتبه‌های
 </t>
    </r>
    <r>
      <rPr>
        <b/>
        <sz val="11"/>
        <rFont val="B Nazanin"/>
        <charset val="178"/>
      </rPr>
      <t>اول- دوم - سوم</t>
    </r>
    <r>
      <rPr>
        <sz val="11"/>
        <rFont val="B Nazanin"/>
        <charset val="178"/>
      </rPr>
      <t xml:space="preserve"> 
کنکور سراسری در مقطع</t>
    </r>
  </si>
  <si>
    <t>8 -6 -4</t>
  </si>
  <si>
    <t>55</t>
  </si>
  <si>
    <t>56</t>
  </si>
  <si>
    <t>57</t>
  </si>
  <si>
    <t>58</t>
  </si>
  <si>
    <t>59</t>
  </si>
  <si>
    <t>60</t>
  </si>
  <si>
    <t>61</t>
  </si>
  <si>
    <t>62</t>
  </si>
  <si>
    <t xml:space="preserve">فعالیت‌های فنی و حرفه‌ای در حوزه صنعت، خدمات،  کشاورزی </t>
  </si>
  <si>
    <t>گذراندن دوره‌های آموزش فنی حرفه‌ای (به ازای هر ساعت)</t>
  </si>
  <si>
    <t>مرتبط با رشته تخصصی متقاضی</t>
  </si>
  <si>
    <t>63</t>
  </si>
  <si>
    <t>غیر از رشته تخصصی متقاضی</t>
  </si>
  <si>
    <t>0/10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</si>
  <si>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</si>
  <si>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</si>
  <si>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</si>
  <si>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</si>
  <si>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</si>
  <si>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</si>
  <si>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</si>
  <si>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</si>
  <si>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</si>
  <si>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</si>
  <si>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</si>
  <si>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عضویت در بنیاد ملی نخبگان و دفاتر استعدادهای درخشان</t>
  </si>
  <si>
    <r>
      <t xml:space="preserve">عضو تحت حمایت بنیاد ملی نخبگان  </t>
    </r>
    <r>
      <rPr>
        <sz val="8"/>
        <rFont val="B Nazanin"/>
        <charset val="178"/>
      </rPr>
      <t xml:space="preserve"> با تأیید مراجع ذیصلاح</t>
    </r>
  </si>
  <si>
    <t>75</t>
  </si>
  <si>
    <r>
      <t xml:space="preserve">عضویت در دفتر استعدادهای درخشان  </t>
    </r>
    <r>
      <rPr>
        <sz val="8"/>
        <rFont val="B Nazanin"/>
        <charset val="178"/>
      </rPr>
      <t xml:space="preserve"> با تأیید مراجع ذیصلاح</t>
    </r>
  </si>
  <si>
    <t>76</t>
  </si>
  <si>
    <t>فعالیت در حوزه اجرایی مرکز متناسب با ماموریت دانشگاه</t>
  </si>
  <si>
    <t>77</t>
  </si>
  <si>
    <t>ایثارگری</t>
  </si>
  <si>
    <t>جانبازان 50 درصد و بالاتر، آزادگان و فرزندان شهدا، رزمندگان با شش ماه و بالاتر حضور در جبهه</t>
  </si>
  <si>
    <t>78</t>
  </si>
  <si>
    <t>جانبازان زیر 50 درصد و رزمندگان با کمتر از شش ماه حضور در جبهه</t>
  </si>
  <si>
    <t>79</t>
  </si>
  <si>
    <t xml:space="preserve">فرزندان جانبازان 25درصد و بالاتر و فرزندان آزادگان </t>
  </si>
  <si>
    <t>80</t>
  </si>
  <si>
    <t>فعالیت‌های فرهنگی
 و کسب جوایز فرهنگی 
و ورزشی</t>
  </si>
  <si>
    <t>گذراندن دوره‌های عمومی،فرهنگی،اجتماعی و ... به ازای هر ساعت</t>
  </si>
  <si>
    <t>81</t>
  </si>
  <si>
    <t>کسب مقام یا جایزه فرهنگی (در زمينه ترویج فرهنگ ایثار و شهادت، مسئوليت های فرهنگی و...)</t>
  </si>
  <si>
    <t>82</t>
  </si>
  <si>
    <t xml:space="preserve">کسب جوایز ورزشی </t>
  </si>
  <si>
    <t>83</t>
  </si>
  <si>
    <t>84</t>
  </si>
  <si>
    <t>85</t>
  </si>
  <si>
    <r>
      <t xml:space="preserve"> داوری یا مربیگری ورزشی
  </t>
    </r>
    <r>
      <rPr>
        <sz val="8"/>
        <rFont val="B Nazanin"/>
        <charset val="178"/>
      </rPr>
      <t xml:space="preserve"> با تأیید فدراسیون ورزشی مربوطه</t>
    </r>
  </si>
  <si>
    <t>86</t>
  </si>
  <si>
    <t>87</t>
  </si>
  <si>
    <t>88</t>
  </si>
  <si>
    <r>
      <t xml:space="preserve">انجام فعالیت‌های فرهنگی 
</t>
    </r>
    <r>
      <rPr>
        <sz val="8"/>
        <rFont val="B Nazanin"/>
        <charset val="178"/>
      </rPr>
      <t>از قبیل (کسب مقام/ داوری/ برگزارکننده در مسابقات قرآنی و ...)</t>
    </r>
  </si>
  <si>
    <t>89</t>
  </si>
  <si>
    <t>تا 12</t>
  </si>
  <si>
    <t>سوابق تحصیلی</t>
  </si>
  <si>
    <t xml:space="preserve">فعالیت‌های آموزشی و سوابق تدریس </t>
  </si>
  <si>
    <t>مصاحبه حضوری</t>
  </si>
  <si>
    <t>فعالیت‌های پژوهشی و فناوری</t>
  </si>
  <si>
    <t>فعالیت‌های اجرایی</t>
  </si>
  <si>
    <t>فعالیت‌های فرهنگی</t>
  </si>
  <si>
    <t>جمع امتیازات</t>
  </si>
  <si>
    <t>دانشکده های گروه یک (سطح پنج قبلی)</t>
  </si>
  <si>
    <t>آموزشکده های گروه دو و سه ( سطح سه و چهار قبلی)</t>
  </si>
  <si>
    <t>آموزشکده های گروه چهار و پنج ( سطح یک و دو قبلی)</t>
  </si>
  <si>
    <t>تبصره 1: به کتب غیرمرتبط با رشته متقاضی ، بسته به نوع انتشارات، ترجمه یا تألیف، امتیاز تعلق می‌گیرد.</t>
  </si>
  <si>
    <t>مجری              هر مورد</t>
  </si>
  <si>
    <t>همکار اصلی       هر مورد</t>
  </si>
  <si>
    <t xml:space="preserve"> تدوین کتاب چاپی به عنوان منبع آموزشی وزارت آموزش و پرورش                                                     هر مورد</t>
  </si>
  <si>
    <t xml:space="preserve"> تصحیح انتقادی / ترجمه کتاب                       هر مورد</t>
  </si>
  <si>
    <t>انتشارات دانشگاهی      هر مورد</t>
  </si>
  <si>
    <t>انتشارات غیردانشگاهی  هر مورد</t>
  </si>
  <si>
    <r>
      <t xml:space="preserve">کسب جایزه از جشنواره‌های بین‌المللی                 هر مورد
</t>
    </r>
    <r>
      <rPr>
        <sz val="9"/>
        <rFont val="B Nazanin"/>
        <charset val="178"/>
      </rPr>
      <t>از قبیل</t>
    </r>
    <r>
      <rPr>
        <sz val="11"/>
        <rFont val="B Nazanin"/>
        <charset val="178"/>
      </rPr>
      <t xml:space="preserve"> </t>
    </r>
    <r>
      <rPr>
        <sz val="8"/>
        <rFont val="B Nazanin"/>
        <charset val="178"/>
      </rPr>
      <t>(خوارزمی، فارابی، امام خمینی، پیامبر اعظم، مخترعان و مبتکران، فیلم فجر، تئاتر فجر، موسیقی فجر)</t>
    </r>
  </si>
  <si>
    <r>
      <t xml:space="preserve">کسب جایزه جشنواره‌های ملی و دانشگاهی              هر مورد
 </t>
    </r>
    <r>
      <rPr>
        <sz val="9"/>
        <rFont val="B Nazanin"/>
        <charset val="178"/>
      </rPr>
      <t>مانند</t>
    </r>
    <r>
      <rPr>
        <sz val="11"/>
        <rFont val="B Nazanin"/>
        <charset val="178"/>
      </rPr>
      <t xml:space="preserve"> </t>
    </r>
    <r>
      <rPr>
        <sz val="8"/>
        <rFont val="B Nazanin"/>
        <charset val="178"/>
      </rPr>
      <t>(رازی، مطهری، ابن‌سینا، ابوریحان، شیخ بهایی، قرآن، جشنواره‌های پژوهشی داخلی ملی و المپیادهای داخلی ملی)</t>
    </r>
  </si>
  <si>
    <t xml:space="preserve">فارغ‌التحصیل رتبه‌ی اول از دانشگاه محل تحصیل در رشته تحصیلی متقاضی و از میان هم‌ورودی‌ها </t>
  </si>
  <si>
    <t>در مقطع کاردانی</t>
  </si>
  <si>
    <t>در مقطع دکترای تخصصی</t>
  </si>
  <si>
    <t>در مقطع کارشناسی ارشد</t>
  </si>
  <si>
    <t>در مقطع کارشناسی</t>
  </si>
  <si>
    <r>
      <t xml:space="preserve">ثبت اختراع داخلی </t>
    </r>
    <r>
      <rPr>
        <sz val="8"/>
        <rFont val="B Nazanin"/>
        <charset val="178"/>
      </rPr>
      <t xml:space="preserve">با تأییدیه علمی از مراجع ذیصلاح                  </t>
    </r>
    <r>
      <rPr>
        <sz val="11"/>
        <rFont val="B Nazanin"/>
        <charset val="178"/>
      </rPr>
      <t>هر مورد</t>
    </r>
  </si>
  <si>
    <r>
      <t xml:space="preserve">اثر بدیع هنری یا ادبی و فلسفی چاپ شده </t>
    </r>
    <r>
      <rPr>
        <sz val="8"/>
        <rFont val="B Nazanin"/>
        <charset val="178"/>
      </rPr>
      <t>با تأییدیه علمی از مراجع ذیصلاح</t>
    </r>
    <r>
      <rPr>
        <sz val="11"/>
        <rFont val="B Nazanin"/>
        <charset val="178"/>
      </rPr>
      <t xml:space="preserve">                                                       هر مورد </t>
    </r>
  </si>
  <si>
    <t>سابقه فعالیت در واحدهای صنعتی، خدماتی، کشاورزی و فرهنگی و هنری                                               به ازای هر سال</t>
  </si>
  <si>
    <r>
      <rPr>
        <sz val="11"/>
        <rFont val="B Nazanin"/>
        <charset val="178"/>
      </rPr>
      <t xml:space="preserve">تجاری سازی فناوری </t>
    </r>
    <r>
      <rPr>
        <sz val="10"/>
        <rFont val="B Nazanin"/>
        <charset val="178"/>
      </rPr>
      <t xml:space="preserve"> </t>
    </r>
    <r>
      <rPr>
        <sz val="8"/>
        <rFont val="B Nazanin"/>
        <charset val="178"/>
      </rPr>
      <t xml:space="preserve">با تأیید مراجع ذیصلاح            </t>
    </r>
    <r>
      <rPr>
        <sz val="11"/>
        <rFont val="B Nazanin"/>
        <charset val="178"/>
      </rPr>
      <t xml:space="preserve">   هرمورد</t>
    </r>
  </si>
  <si>
    <r>
      <t xml:space="preserve">ارائه طرح‌های کارآفرینی منجر به درآمدزایی </t>
    </r>
    <r>
      <rPr>
        <sz val="8"/>
        <rFont val="B Nazanin"/>
        <charset val="178"/>
      </rPr>
      <t xml:space="preserve">با تایید مراجع ذیصلاح </t>
    </r>
    <r>
      <rPr>
        <sz val="11"/>
        <rFont val="B Nazanin"/>
        <charset val="178"/>
      </rPr>
      <t>هرمورد</t>
    </r>
  </si>
  <si>
    <r>
      <t xml:space="preserve"> طراحی و راه‌اندازی کارگاه یا آزمایشگاه جدید و پیشرفته یا    به روزرسانی آن‌ها براساس فناوری‌های جدید</t>
    </r>
    <r>
      <rPr>
        <sz val="8"/>
        <rFont val="B Nazanin"/>
        <charset val="178"/>
      </rPr>
      <t xml:space="preserve">با تأیید مراجع         ذیصلاح </t>
    </r>
    <r>
      <rPr>
        <sz val="10"/>
        <rFont val="B Nazanin"/>
        <charset val="178"/>
      </rPr>
      <t xml:space="preserve">                                                     هرمورد </t>
    </r>
  </si>
  <si>
    <r>
      <t xml:space="preserve">انجام فعالیت‌های فناورانه‌ی جدید، به روز رسانی و بهبود فعالیت‌های فناورانه‌ی سنتی، تهیه‌ی استانداردهای فنی و خدمات مشاوره‌ی فنی  </t>
    </r>
    <r>
      <rPr>
        <sz val="8"/>
        <rFont val="B Nazanin"/>
        <charset val="178"/>
      </rPr>
      <t xml:space="preserve">با تایید مراجع ذیصلاح                </t>
    </r>
  </si>
  <si>
    <r>
      <t>دستیابی به دانش فنی و فروش آن</t>
    </r>
    <r>
      <rPr>
        <sz val="10"/>
        <rFont val="B Nazanin"/>
        <charset val="178"/>
      </rPr>
      <t xml:space="preserve"> </t>
    </r>
    <r>
      <rPr>
        <sz val="8"/>
        <rFont val="B Nazanin"/>
        <charset val="178"/>
      </rPr>
      <t xml:space="preserve">با تأیید مراجع ذیصلاح     </t>
    </r>
    <r>
      <rPr>
        <sz val="11"/>
        <rFont val="B Nazanin"/>
        <charset val="178"/>
      </rPr>
      <t>هرمورد</t>
    </r>
  </si>
  <si>
    <t>داوری طرح‌های پژوهشی، مقالات مجله و همایش         هرمورد</t>
  </si>
  <si>
    <t>عضویت در هیأت علمی کنگره                      به ازای هر سال</t>
  </si>
  <si>
    <t>در سطح استانی      هرمورد</t>
  </si>
  <si>
    <t>در سطح کشوری      هرمورد</t>
  </si>
  <si>
    <t>در سطح بین‌المللی   هرمورد</t>
  </si>
  <si>
    <t>در سطح کشوری     هرمورد</t>
  </si>
  <si>
    <t xml:space="preserve">در سطح بین‌المللی  هرمورد </t>
  </si>
  <si>
    <t>عضویت در مجامع و شوراها 
و 
داوری طرح‌ها</t>
  </si>
  <si>
    <t>عضویت در هیأت تحریریه‌ی مجلات مورد تأیید وزارت علوم، تحقیقات و فناوری                                     به ازای هر سال</t>
  </si>
  <si>
    <t>عضویت در  شورای پارک‌ها/مراکز رشد             به ازای هر سال</t>
  </si>
  <si>
    <t>در سطح استانی       هرمورد</t>
  </si>
  <si>
    <r>
      <rPr>
        <b/>
        <sz val="20"/>
        <rFont val="B Nazanin"/>
        <charset val="178"/>
      </rPr>
      <t>به نام خدا</t>
    </r>
    <r>
      <rPr>
        <b/>
        <sz val="18"/>
        <rFont val="B Nazanin"/>
        <charset val="178"/>
      </rPr>
      <t xml:space="preserve">
فرم شماره «1»</t>
    </r>
  </si>
  <si>
    <t>تدریس در آموزشکده/دانشکده ها          به ازای هر نیمسال</t>
  </si>
  <si>
    <t>مقالات علمی ـ پژوهشی 
به ازای هرمورد</t>
  </si>
  <si>
    <t>مقالات علمی ـ مروری                                    هرمورد</t>
  </si>
  <si>
    <t>مقاله مستخرج از رساله                                  هرمورد</t>
  </si>
  <si>
    <t>سایر مقالات                                               هرمورد</t>
  </si>
  <si>
    <t>مقالات علمی ـ ترویجی                                  هرمورد</t>
  </si>
  <si>
    <t>مقالات کامل در کنگره‌های 
به ازای هرمورد</t>
  </si>
  <si>
    <t>خلاصه مقالات کامل در کنگره‌های  به ازای هرمورد</t>
  </si>
  <si>
    <r>
      <t xml:space="preserve">مصاحبه حضوری
ویژه‌ی
متقاضیان
تدریس
</t>
    </r>
    <r>
      <rPr>
        <b/>
        <sz val="11"/>
        <rFont val="B Nazanin"/>
        <charset val="178"/>
      </rPr>
      <t>(تا 85 امتیاز)</t>
    </r>
  </si>
  <si>
    <t>حداقل امتیاز لازم برای متقاضی تدریس</t>
  </si>
  <si>
    <t>موارد دیگر شامل تقدیر و تشویق از موارد مذکور در بند‌های 46 و 47                                                                  هر مورد</t>
  </si>
  <si>
    <r>
      <t xml:space="preserve">مدیریت یا همکاری در  برگزاری همایش‌ها، کارگاه‌ها، دوره‌ها، برپایی نمایشگاه‌ها، اردوها یا سایر فعالیت‌های فوق برنامه‌ی آموزشی، پژوهشی، فناوری، فرهنگی و هنری در سطح آموزشکده/ دانشکده  </t>
    </r>
    <r>
      <rPr>
        <sz val="8"/>
        <rFont val="B Nazanin"/>
        <charset val="178"/>
      </rPr>
      <t xml:space="preserve">با تایید ریاست مرکز         </t>
    </r>
    <r>
      <rPr>
        <sz val="11"/>
        <rFont val="B Nazanin"/>
        <charset val="178"/>
      </rPr>
      <t xml:space="preserve">            هرمورد</t>
    </r>
  </si>
  <si>
    <r>
      <rPr>
        <b/>
        <sz val="12"/>
        <rFont val="B Nazanin"/>
        <charset val="178"/>
      </rPr>
      <t>فعالیت‌های</t>
    </r>
    <r>
      <rPr>
        <b/>
        <sz val="13"/>
        <rFont val="B Nazanin"/>
        <charset val="178"/>
      </rPr>
      <t xml:space="preserve"> </t>
    </r>
    <r>
      <rPr>
        <b/>
        <sz val="12"/>
        <rFont val="B Nazanin"/>
        <charset val="178"/>
      </rPr>
      <t xml:space="preserve">فرهنگی
(بندهای
76تا89)
</t>
    </r>
    <r>
      <rPr>
        <b/>
        <sz val="11"/>
        <rFont val="B Nazanin"/>
        <charset val="178"/>
      </rPr>
      <t>(تا 60 امتیاز)</t>
    </r>
  </si>
  <si>
    <r>
      <t xml:space="preserve">فعالیت‌های اجرایی
</t>
    </r>
    <r>
      <rPr>
        <b/>
        <sz val="12"/>
        <rFont val="B Nazanin"/>
        <charset val="178"/>
      </rPr>
      <t xml:space="preserve">(بندهای
69تا75)
</t>
    </r>
    <r>
      <rPr>
        <b/>
        <sz val="12.5"/>
        <rFont val="B Nazanin"/>
        <charset val="178"/>
      </rPr>
      <t xml:space="preserve">
</t>
    </r>
    <r>
      <rPr>
        <sz val="12.5"/>
        <rFont val="B Nazanin"/>
        <charset val="178"/>
      </rPr>
      <t xml:space="preserve"> </t>
    </r>
    <r>
      <rPr>
        <b/>
        <sz val="11"/>
        <rFont val="B Nazanin"/>
        <charset val="178"/>
      </rPr>
      <t>(تا 15 امتیاز)</t>
    </r>
  </si>
  <si>
    <r>
      <t xml:space="preserve">فعالیت‌های پژوهشی و فناوری
(بندهای24
تا68)
</t>
    </r>
    <r>
      <rPr>
        <b/>
        <sz val="11"/>
        <rFont val="B Nazanin"/>
        <charset val="178"/>
      </rPr>
      <t>(تا 100 امتیاز)</t>
    </r>
  </si>
  <si>
    <r>
      <t xml:space="preserve">سوابق تحصیلی
</t>
    </r>
    <r>
      <rPr>
        <b/>
        <sz val="12"/>
        <rFont val="B Nazanin"/>
        <charset val="178"/>
      </rPr>
      <t xml:space="preserve">(بندهای
1تا6)
</t>
    </r>
    <r>
      <rPr>
        <b/>
        <sz val="14"/>
        <rFont val="B Nazanin"/>
        <charset val="178"/>
      </rPr>
      <t xml:space="preserve">
</t>
    </r>
    <r>
      <rPr>
        <b/>
        <sz val="11"/>
        <rFont val="B Nazanin"/>
        <charset val="178"/>
      </rPr>
      <t xml:space="preserve">( تا 60 امتیاز)
</t>
    </r>
  </si>
  <si>
    <t>* توجه: در ردیف‌هایی که واحد کار مشخص نشده است، عدد یک،  به عنوان واحد کار در نظر گرفته شود.</t>
  </si>
  <si>
    <r>
      <t>فعالیت‌</t>
    </r>
    <r>
      <rPr>
        <b/>
        <sz val="11"/>
        <rFont val="B Nazanin"/>
        <charset val="178"/>
      </rPr>
      <t>های</t>
    </r>
    <r>
      <rPr>
        <b/>
        <sz val="14"/>
        <rFont val="B Nazanin"/>
        <charset val="178"/>
      </rPr>
      <t xml:space="preserve"> آموزشی و سوابق تدریس
</t>
    </r>
    <r>
      <rPr>
        <b/>
        <sz val="10"/>
        <rFont val="B Nazanin"/>
        <charset val="178"/>
      </rPr>
      <t xml:space="preserve">(بندهای
7تا18) 
</t>
    </r>
    <r>
      <rPr>
        <b/>
        <sz val="11"/>
        <rFont val="B Nazanin"/>
        <charset val="178"/>
      </rPr>
      <t>(تا 60 امتیاز)</t>
    </r>
  </si>
  <si>
    <t>نام و نام خانوادگی رئیس کارگروه دانشکده/آموزشکده 
امضاء
تاریخ</t>
  </si>
  <si>
    <t xml:space="preserve">نام و نام خانوادگی و امضای اعضای کارگروه
</t>
  </si>
  <si>
    <t>2-</t>
  </si>
  <si>
    <t>1-</t>
  </si>
  <si>
    <t>3-</t>
  </si>
  <si>
    <t>4-</t>
  </si>
  <si>
    <t>5-</t>
  </si>
  <si>
    <t xml:space="preserve">
</t>
  </si>
  <si>
    <r>
      <t xml:space="preserve">نام و نام خانوادگی رئیس کمیته استانی
</t>
    </r>
    <r>
      <rPr>
        <b/>
        <sz val="11"/>
        <rFont val="B Nazanin"/>
        <charset val="178"/>
      </rPr>
      <t>امضاء
تاریخ</t>
    </r>
  </si>
  <si>
    <t>نام و نام خانوادگی و امضای اعضای کمیته‌ی استانی</t>
  </si>
  <si>
    <t>کارشناسی ‌ارشد و  
             دکترای‌ تخصصی</t>
  </si>
  <si>
    <t xml:space="preserve"> مشخصات عمومی متقاضی تدریس</t>
  </si>
  <si>
    <t>نام:</t>
  </si>
  <si>
    <t xml:space="preserve">نام خانوادگي: </t>
  </si>
  <si>
    <t>نام پدر:</t>
  </si>
  <si>
    <t>شماره شناسنامه:</t>
  </si>
  <si>
    <t>شماره ملی:</t>
  </si>
  <si>
    <t>تاریخ تولد:</t>
  </si>
  <si>
    <t>آخرین مدرک تحصیلی، رشته و دانشگاه محل اخذ آن:</t>
  </si>
  <si>
    <t xml:space="preserve">آدرس پست الكترونيكي: </t>
  </si>
  <si>
    <t>آدرس محل سکونت:</t>
  </si>
  <si>
    <t>شماره تلفن ثابت:</t>
  </si>
  <si>
    <t>شماره تلفن همراه:</t>
  </si>
  <si>
    <t>متقاضی از دانشکده/آموزشکده:</t>
  </si>
  <si>
    <t>اســـــــتان:</t>
  </si>
  <si>
    <t>امتیاز مکتسبه قابل قبول توسط</t>
  </si>
  <si>
    <t>آقای / خانم:</t>
  </si>
  <si>
    <t>متقاضی تدریس در دانشکده/آموزشکده</t>
  </si>
  <si>
    <t>شهرستان/استان:</t>
  </si>
  <si>
    <t>در هر یک از شاخص‌های کلی به شرح جدول مقابل است:</t>
  </si>
  <si>
    <t>به شماره ملی:</t>
  </si>
  <si>
    <t>اینجانب:</t>
  </si>
  <si>
    <t xml:space="preserve">مسئولیت صحت کلیه‌ی مندرجاتی از </t>
  </si>
  <si>
    <t>فرم فوق که توسط اینجانب وارد گردیده است و همچنین صحت اسناد مصدق آن‌ها را به عهده می‌گیرم.</t>
  </si>
  <si>
    <t>تاریخ:</t>
  </si>
  <si>
    <t>امضاء:</t>
  </si>
  <si>
    <r>
      <t xml:space="preserve">این قسمت ارزیابی شخصی و کمیته استانی نداشته و صرفا ارزیابی کارگروه لحاظ می‌شود. کسب </t>
    </r>
    <r>
      <rPr>
        <b/>
        <sz val="11"/>
        <rFont val="B Nazanin"/>
        <charset val="178"/>
      </rPr>
      <t>حداقل 50 متیاز</t>
    </r>
    <r>
      <rPr>
        <sz val="11"/>
        <rFont val="B Nazanin"/>
        <charset val="178"/>
      </rPr>
      <t xml:space="preserve"> از این قسمت ضروری است.</t>
    </r>
  </si>
  <si>
    <t>6-</t>
  </si>
  <si>
    <t>کد:</t>
  </si>
  <si>
    <t>*7-</t>
  </si>
  <si>
    <t>درس :</t>
  </si>
  <si>
    <t xml:space="preserve">عناوین درسی از گروه‌های مختلف، که متقاضی شایستگی تدریس آن‌ها را دارد.
(حداکثر شش درس به عنوان اولویت اول، و حداکثر دو درس به عنوان اولویت دوم)
</t>
  </si>
  <si>
    <t>*8-</t>
  </si>
  <si>
    <t>این قسمت توسط کارگروه  و فقط 
برای متقاضیان 
احراز صلاحیت شده 
تکمیل می‌شود.
(موارد ستاره‌دار، مربوط به دروس با اولویت دوم، موضوع ماده4، تبصره5 از دستورالعمل مربوطه می‌باشند)</t>
  </si>
  <si>
    <t>دختران خرم اباد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</si>
</sst>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theme="1"/>
      <name val="Calibri"/>
      <family val="2"/>
      <scheme val="minor"/>
    </font>
    <font>
      <sz val="11"/>
      <name val="B Nazanin"/>
      <charset val="178"/>
    </font>
    <font>
      <b/>
      <sz val="11"/>
      <name val="B Nazanin"/>
      <charset val="178"/>
    </font>
    <font>
      <b/>
      <sz val="12"/>
      <name val="B Nazanin"/>
      <charset val="178"/>
    </font>
    <font>
      <b/>
      <sz val="9"/>
      <name val="B Nazanin"/>
      <charset val="178"/>
    </font>
    <font>
      <b/>
      <sz val="10"/>
      <name val="B Nazanin"/>
      <charset val="178"/>
    </font>
    <font>
      <b/>
      <sz val="14"/>
      <name val="B Nazanin"/>
      <charset val="178"/>
    </font>
    <font>
      <sz val="10"/>
      <name val="B Nazanin"/>
      <charset val="178"/>
    </font>
    <font>
      <b/>
      <sz val="9.5"/>
      <name val="B Nazanin"/>
      <charset val="178"/>
    </font>
    <font>
      <sz val="8"/>
      <name val="B Nazanin"/>
      <charset val="178"/>
    </font>
    <font>
      <sz val="14"/>
      <name val="B Nazanin"/>
      <charset val="178"/>
    </font>
    <font>
      <sz val="9"/>
      <name val="B Nazanin"/>
      <charset val="178"/>
    </font>
    <font>
      <b/>
      <sz val="12.5"/>
      <name val="B Nazanin"/>
      <charset val="178"/>
    </font>
    <font>
      <sz val="12.5"/>
      <name val="B Nazanin"/>
      <charset val="178"/>
    </font>
    <font>
      <b/>
      <sz val="13"/>
      <name val="B Nazanin"/>
      <charset val="178"/>
    </font>
    <font>
      <b/>
      <sz val="16"/>
      <name val="B Nazanin"/>
      <charset val="178"/>
    </font>
    <font>
      <b/>
      <sz val="18"/>
      <name val="B Nazanin"/>
      <charset val="178"/>
    </font>
    <font>
      <b/>
      <sz val="20"/>
      <name val="B Nazanin"/>
      <charset val="17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0">
    <xf numFmtId="0" fontId="0" fillId="0" borderId="0" xfId="0"/>
    <xf numFmtId="0" fontId="2" fillId="0" borderId="8" xfId="0" applyFont="1" applyBorder="1" applyAlignment="1" applyProtection="1">
      <alignment horizontal="right" vertical="center" readingOrder="2"/>
      <protection locked="0"/>
    </xf>
    <xf numFmtId="0" fontId="1" fillId="4" borderId="33" xfId="0" applyFont="1" applyFill="1" applyBorder="1" applyAlignment="1" applyProtection="1">
      <alignment horizontal="center" vertical="center" readingOrder="2"/>
      <protection locked="0"/>
    </xf>
    <xf numFmtId="0" fontId="1" fillId="5" borderId="8" xfId="0" applyFont="1" applyFill="1" applyBorder="1" applyAlignment="1" applyProtection="1">
      <alignment horizontal="center" vertical="center" readingOrder="2"/>
      <protection locked="0"/>
    </xf>
    <xf numFmtId="0" fontId="1" fillId="0" borderId="8" xfId="0" applyFont="1" applyBorder="1" applyAlignment="1" applyProtection="1">
      <alignment horizontal="center" vertical="center" readingOrder="2"/>
      <protection locked="0"/>
    </xf>
    <xf numFmtId="0" fontId="1" fillId="6" borderId="8" xfId="0" applyFont="1" applyFill="1" applyBorder="1" applyAlignment="1" applyProtection="1">
      <alignment horizontal="center" vertical="center" readingOrder="2"/>
      <protection locked="0"/>
    </xf>
    <xf numFmtId="0" fontId="1" fillId="7" borderId="8" xfId="0" applyFont="1" applyFill="1" applyBorder="1" applyAlignment="1" applyProtection="1">
      <alignment horizontal="center" vertical="center" readingOrder="2"/>
      <protection locked="0"/>
    </xf>
    <xf numFmtId="0" fontId="1" fillId="0" borderId="8" xfId="0" applyFont="1" applyBorder="1" applyAlignment="1" applyProtection="1">
      <alignment horizontal="right" vertical="center" readingOrder="2"/>
      <protection locked="0"/>
    </xf>
    <xf numFmtId="0" fontId="7" fillId="0" borderId="8" xfId="0" applyFont="1" applyBorder="1" applyAlignment="1" applyProtection="1">
      <alignment horizontal="center" vertical="center" readingOrder="2"/>
      <protection locked="0"/>
    </xf>
    <xf numFmtId="0" fontId="1" fillId="0" borderId="20" xfId="0" applyFont="1" applyFill="1" applyBorder="1" applyAlignment="1" applyProtection="1">
      <alignment horizontal="center" vertical="center" readingOrder="2"/>
      <protection locked="0"/>
    </xf>
    <xf numFmtId="0" fontId="1" fillId="0" borderId="8" xfId="0" applyFont="1" applyFill="1" applyBorder="1" applyAlignment="1" applyProtection="1">
      <alignment horizontal="center" vertical="center" readingOrder="2"/>
      <protection locked="0"/>
    </xf>
    <xf numFmtId="0" fontId="1" fillId="0" borderId="8" xfId="0" applyFont="1" applyBorder="1" applyAlignment="1" applyProtection="1">
      <alignment horizontal="center" vertical="center" wrapText="1" readingOrder="2"/>
      <protection locked="0"/>
    </xf>
    <xf numFmtId="0" fontId="1" fillId="0" borderId="38" xfId="0" applyFont="1" applyBorder="1" applyAlignment="1" applyProtection="1">
      <alignment horizontal="center" vertical="center" wrapText="1" readingOrder="2"/>
      <protection locked="0"/>
    </xf>
    <xf numFmtId="0" fontId="1" fillId="0" borderId="20" xfId="0" applyFont="1" applyBorder="1" applyAlignment="1" applyProtection="1">
      <alignment horizontal="center" vertical="center" wrapText="1" readingOrder="2"/>
      <protection locked="0"/>
    </xf>
    <xf numFmtId="0" fontId="1" fillId="0" borderId="8" xfId="0" applyFont="1" applyFill="1" applyBorder="1" applyAlignment="1" applyProtection="1">
      <alignment horizontal="center" vertical="center" wrapText="1" readingOrder="2"/>
      <protection locked="0"/>
    </xf>
    <xf numFmtId="0" fontId="1" fillId="0" borderId="38" xfId="0" applyFont="1" applyBorder="1" applyAlignment="1" applyProtection="1">
      <alignment horizontal="center" vertical="center" readingOrder="2"/>
      <protection locked="0"/>
    </xf>
    <xf numFmtId="0" fontId="1" fillId="0" borderId="20" xfId="0" applyFont="1" applyBorder="1" applyAlignment="1" applyProtection="1">
      <alignment horizontal="center" vertical="center" readingOrder="2"/>
      <protection locked="0"/>
    </xf>
    <xf numFmtId="2" fontId="2" fillId="0" borderId="28" xfId="0" applyNumberFormat="1" applyFont="1" applyBorder="1" applyAlignment="1" applyProtection="1">
      <alignment horizontal="center" vertical="center" readingOrder="2"/>
      <protection locked="0"/>
    </xf>
    <xf numFmtId="2" fontId="2" fillId="0" borderId="8" xfId="0" applyNumberFormat="1" applyFont="1" applyBorder="1" applyAlignment="1" applyProtection="1">
      <alignment horizontal="center" vertical="center" readingOrder="2"/>
      <protection locked="0"/>
    </xf>
    <xf numFmtId="0" fontId="1" fillId="0" borderId="27" xfId="0" applyFont="1" applyBorder="1" applyAlignment="1" applyProtection="1">
      <alignment horizontal="center" vertical="center" wrapText="1" readingOrder="2"/>
      <protection locked="0"/>
    </xf>
    <xf numFmtId="0" fontId="1" fillId="0" borderId="0" xfId="0" applyFont="1" applyBorder="1" applyAlignment="1" applyProtection="1">
      <alignment horizontal="center" vertical="center" readingOrder="2"/>
      <protection locked="0"/>
    </xf>
    <xf numFmtId="0" fontId="1" fillId="0" borderId="28" xfId="0" applyFont="1" applyBorder="1" applyAlignment="1" applyProtection="1">
      <alignment horizontal="center" vertical="center" readingOrder="2"/>
      <protection locked="0"/>
    </xf>
    <xf numFmtId="0" fontId="1" fillId="0" borderId="0" xfId="0" applyFont="1" applyBorder="1" applyAlignment="1" applyProtection="1">
      <alignment horizontal="right" vertical="center" readingOrder="2"/>
    </xf>
    <xf numFmtId="0" fontId="1" fillId="0" borderId="0" xfId="0" applyFont="1" applyAlignment="1" applyProtection="1">
      <alignment horizontal="right" vertical="center" readingOrder="2"/>
    </xf>
    <xf numFmtId="0" fontId="1" fillId="0" borderId="0" xfId="0" applyFont="1" applyAlignment="1" applyProtection="1">
      <alignment horizontal="center" vertical="center" readingOrder="2"/>
    </xf>
    <xf numFmtId="0" fontId="1" fillId="0" borderId="0" xfId="0" applyFont="1" applyBorder="1" applyAlignment="1" applyProtection="1">
      <alignment horizontal="right" vertical="center" wrapText="1" readingOrder="2"/>
    </xf>
    <xf numFmtId="0" fontId="1" fillId="0" borderId="0" xfId="0" applyFont="1" applyAlignment="1" applyProtection="1">
      <alignment horizontal="right" vertical="center" wrapText="1" readingOrder="2"/>
    </xf>
    <xf numFmtId="0" fontId="1" fillId="0" borderId="0" xfId="0" applyFont="1" applyAlignment="1" applyProtection="1">
      <alignment horizontal="center" vertical="center" wrapText="1" readingOrder="2"/>
    </xf>
    <xf numFmtId="0" fontId="3" fillId="2" borderId="11" xfId="0" applyFont="1" applyFill="1" applyBorder="1" applyAlignment="1" applyProtection="1">
      <alignment horizontal="center" vertical="center" textRotation="90" readingOrder="2"/>
    </xf>
    <xf numFmtId="0" fontId="3" fillId="2" borderId="12" xfId="0" applyFont="1" applyFill="1" applyBorder="1" applyAlignment="1" applyProtection="1">
      <alignment horizontal="center" vertical="center" wrapText="1" readingOrder="2"/>
    </xf>
    <xf numFmtId="49" fontId="4" fillId="2" borderId="12" xfId="0" applyNumberFormat="1" applyFont="1" applyFill="1" applyBorder="1" applyAlignment="1" applyProtection="1">
      <alignment horizontal="center" vertical="center" wrapText="1" readingOrder="2"/>
    </xf>
    <xf numFmtId="0" fontId="2" fillId="2" borderId="12" xfId="0" applyFont="1" applyFill="1" applyBorder="1" applyAlignment="1" applyProtection="1">
      <alignment horizontal="center" vertical="center" wrapText="1" readingOrder="2"/>
    </xf>
    <xf numFmtId="0" fontId="5" fillId="2" borderId="12" xfId="0" applyFont="1" applyFill="1" applyBorder="1" applyAlignment="1" applyProtection="1">
      <alignment horizontal="center" vertical="center" wrapText="1" shrinkToFit="1" readingOrder="2"/>
    </xf>
    <xf numFmtId="0" fontId="2" fillId="2" borderId="16" xfId="0" applyFont="1" applyFill="1" applyBorder="1" applyAlignment="1" applyProtection="1">
      <alignment horizontal="center" vertical="center" wrapText="1" readingOrder="2"/>
    </xf>
    <xf numFmtId="0" fontId="1" fillId="0" borderId="0" xfId="0" applyFont="1" applyBorder="1" applyAlignment="1" applyProtection="1">
      <alignment horizontal="center" vertical="center" readingOrder="2"/>
    </xf>
    <xf numFmtId="0" fontId="1" fillId="0" borderId="20" xfId="0" applyFont="1" applyBorder="1" applyAlignment="1" applyProtection="1">
      <alignment horizontal="right" vertical="center" indent="1" readingOrder="2"/>
    </xf>
    <xf numFmtId="0" fontId="1" fillId="0" borderId="21" xfId="0" applyFont="1" applyBorder="1" applyAlignment="1" applyProtection="1">
      <alignment horizontal="right" vertical="center" readingOrder="2"/>
    </xf>
    <xf numFmtId="0" fontId="1" fillId="0" borderId="28" xfId="0" applyFont="1" applyBorder="1" applyAlignment="1" applyProtection="1">
      <alignment horizontal="right" vertical="center" indent="1" readingOrder="2"/>
    </xf>
    <xf numFmtId="2" fontId="2" fillId="0" borderId="30" xfId="0" applyNumberFormat="1" applyFont="1" applyBorder="1" applyAlignment="1" applyProtection="1">
      <alignment horizontal="center" vertical="center" readingOrder="2"/>
    </xf>
    <xf numFmtId="0" fontId="1" fillId="0" borderId="27" xfId="0" applyFont="1" applyBorder="1" applyAlignment="1" applyProtection="1">
      <alignment horizontal="right" vertical="center" wrapText="1" indent="1" readingOrder="2"/>
    </xf>
    <xf numFmtId="0" fontId="1" fillId="0" borderId="27" xfId="0" applyFont="1" applyBorder="1" applyAlignment="1" applyProtection="1">
      <alignment horizontal="right" vertical="center" wrapText="1" readingOrder="2"/>
    </xf>
    <xf numFmtId="0" fontId="1" fillId="0" borderId="8" xfId="0" applyFont="1" applyBorder="1" applyAlignment="1" applyProtection="1">
      <alignment horizontal="right" vertical="center" indent="1" shrinkToFit="1" readingOrder="2"/>
    </xf>
    <xf numFmtId="0" fontId="1" fillId="0" borderId="8" xfId="0" applyFont="1" applyBorder="1" applyAlignment="1" applyProtection="1">
      <alignment horizontal="right" vertical="center" shrinkToFit="1" readingOrder="2"/>
    </xf>
    <xf numFmtId="0" fontId="1" fillId="0" borderId="38" xfId="0" applyFont="1" applyBorder="1" applyAlignment="1" applyProtection="1">
      <alignment horizontal="right" vertical="center" wrapText="1" readingOrder="2"/>
    </xf>
    <xf numFmtId="0" fontId="1" fillId="0" borderId="18" xfId="0" applyFont="1" applyBorder="1" applyAlignment="1" applyProtection="1">
      <alignment horizontal="center" vertical="center" readingOrder="2"/>
    </xf>
    <xf numFmtId="0" fontId="5" fillId="0" borderId="20" xfId="0" applyFont="1" applyFill="1" applyBorder="1" applyAlignment="1" applyProtection="1">
      <alignment horizontal="center" vertical="center" readingOrder="2"/>
    </xf>
    <xf numFmtId="49" fontId="1" fillId="0" borderId="20" xfId="0" applyNumberFormat="1" applyFont="1" applyFill="1" applyBorder="1" applyAlignment="1" applyProtection="1">
      <alignment horizontal="center" vertical="center" readingOrder="2"/>
    </xf>
    <xf numFmtId="0" fontId="1" fillId="0" borderId="26" xfId="0" applyFont="1" applyBorder="1" applyAlignment="1" applyProtection="1">
      <alignment horizontal="center" vertical="center" readingOrder="2"/>
    </xf>
    <xf numFmtId="0" fontId="5" fillId="0" borderId="8" xfId="0" applyFont="1" applyFill="1" applyBorder="1" applyAlignment="1" applyProtection="1">
      <alignment horizontal="center" vertical="center" readingOrder="2"/>
    </xf>
    <xf numFmtId="49" fontId="1" fillId="0" borderId="8" xfId="0" applyNumberFormat="1" applyFont="1" applyFill="1" applyBorder="1" applyAlignment="1" applyProtection="1">
      <alignment horizontal="center" vertical="center" readingOrder="2"/>
    </xf>
    <xf numFmtId="0" fontId="1" fillId="0" borderId="8" xfId="0" applyFont="1" applyFill="1" applyBorder="1" applyAlignment="1" applyProtection="1">
      <alignment horizontal="center" vertical="center" readingOrder="2"/>
    </xf>
    <xf numFmtId="0" fontId="8" fillId="0" borderId="8" xfId="0" applyFont="1" applyFill="1" applyBorder="1" applyAlignment="1" applyProtection="1">
      <alignment horizontal="center" vertical="center" readingOrder="2"/>
    </xf>
    <xf numFmtId="0" fontId="3" fillId="0" borderId="31" xfId="0" applyFont="1" applyBorder="1" applyAlignment="1" applyProtection="1">
      <alignment vertical="center" wrapText="1" readingOrder="2"/>
    </xf>
    <xf numFmtId="0" fontId="2" fillId="0" borderId="0" xfId="0" applyFont="1" applyBorder="1" applyAlignment="1" applyProtection="1">
      <alignment horizontal="right" vertical="center" readingOrder="2"/>
    </xf>
    <xf numFmtId="0" fontId="8" fillId="0" borderId="8" xfId="0" applyFont="1" applyFill="1" applyBorder="1" applyAlignment="1" applyProtection="1">
      <alignment horizontal="center" vertical="center" wrapText="1" readingOrder="2"/>
    </xf>
    <xf numFmtId="0" fontId="1" fillId="0" borderId="8" xfId="0" applyFont="1" applyBorder="1" applyAlignment="1" applyProtection="1">
      <alignment vertical="center" wrapText="1" readingOrder="2"/>
    </xf>
    <xf numFmtId="0" fontId="1" fillId="0" borderId="8" xfId="0" applyNumberFormat="1" applyFont="1" applyBorder="1" applyAlignment="1" applyProtection="1">
      <alignment horizontal="center" vertical="center" readingOrder="2"/>
    </xf>
    <xf numFmtId="0" fontId="1" fillId="0" borderId="8" xfId="0" applyFont="1" applyBorder="1" applyAlignment="1" applyProtection="1">
      <alignment horizontal="right" vertical="center" readingOrder="2"/>
    </xf>
    <xf numFmtId="1" fontId="2" fillId="0" borderId="8" xfId="0" applyNumberFormat="1" applyFont="1" applyFill="1" applyBorder="1" applyAlignment="1" applyProtection="1">
      <alignment horizontal="center" vertical="center" readingOrder="2"/>
    </xf>
    <xf numFmtId="0" fontId="5" fillId="0" borderId="8" xfId="0" applyFont="1" applyFill="1" applyBorder="1" applyAlignment="1" applyProtection="1">
      <alignment horizontal="center" vertical="center" wrapText="1" shrinkToFit="1" readingOrder="2"/>
    </xf>
    <xf numFmtId="49" fontId="1" fillId="0" borderId="8" xfId="0" applyNumberFormat="1" applyFont="1" applyBorder="1" applyAlignment="1" applyProtection="1">
      <alignment horizontal="center" vertical="center" readingOrder="2"/>
    </xf>
    <xf numFmtId="0" fontId="7" fillId="0" borderId="8" xfId="0" applyFont="1" applyBorder="1" applyAlignment="1" applyProtection="1">
      <alignment horizontal="center" vertical="center" wrapText="1" readingOrder="2"/>
    </xf>
    <xf numFmtId="0" fontId="1" fillId="0" borderId="36" xfId="0" applyFont="1" applyBorder="1" applyAlignment="1" applyProtection="1">
      <alignment horizontal="center" vertical="center" readingOrder="2"/>
    </xf>
    <xf numFmtId="0" fontId="1" fillId="0" borderId="38" xfId="0" applyNumberFormat="1" applyFont="1" applyBorder="1" applyAlignment="1" applyProtection="1">
      <alignment horizontal="center" vertical="center" readingOrder="2"/>
    </xf>
    <xf numFmtId="0" fontId="7" fillId="0" borderId="38" xfId="0" applyFont="1" applyBorder="1" applyAlignment="1" applyProtection="1">
      <alignment horizontal="center" vertical="center" wrapText="1" readingOrder="2"/>
    </xf>
    <xf numFmtId="164" fontId="2" fillId="0" borderId="38" xfId="0" applyNumberFormat="1" applyFont="1" applyFill="1" applyBorder="1" applyAlignment="1" applyProtection="1">
      <alignment horizontal="center" vertical="center" readingOrder="2"/>
    </xf>
    <xf numFmtId="0" fontId="1" fillId="0" borderId="20" xfId="0" applyNumberFormat="1" applyFont="1" applyBorder="1" applyAlignment="1" applyProtection="1">
      <alignment horizontal="center" vertical="center" readingOrder="2"/>
    </xf>
    <xf numFmtId="0" fontId="1" fillId="0" borderId="53" xfId="0" applyFont="1" applyBorder="1" applyAlignment="1" applyProtection="1">
      <alignment horizontal="center" vertical="center" readingOrder="2"/>
    </xf>
    <xf numFmtId="49" fontId="1" fillId="0" borderId="18" xfId="0" applyNumberFormat="1" applyFont="1" applyBorder="1" applyAlignment="1" applyProtection="1">
      <alignment horizontal="center" vertical="center" readingOrder="2"/>
    </xf>
    <xf numFmtId="49" fontId="1" fillId="0" borderId="20" xfId="0" applyNumberFormat="1" applyFont="1" applyBorder="1" applyAlignment="1" applyProtection="1">
      <alignment horizontal="center" vertical="center" readingOrder="2"/>
    </xf>
    <xf numFmtId="0" fontId="1" fillId="0" borderId="0" xfId="0" applyFont="1" applyBorder="1" applyAlignment="1" applyProtection="1">
      <alignment vertical="center" wrapText="1" readingOrder="2"/>
    </xf>
    <xf numFmtId="0" fontId="1" fillId="0" borderId="8" xfId="0" applyNumberFormat="1" applyFont="1" applyFill="1" applyBorder="1" applyAlignment="1" applyProtection="1">
      <alignment horizontal="center" vertical="center" readingOrder="2"/>
    </xf>
    <xf numFmtId="0" fontId="1" fillId="0" borderId="8" xfId="0" applyNumberFormat="1" applyFont="1" applyBorder="1" applyAlignment="1" applyProtection="1">
      <alignment horizontal="center" vertical="center" wrapText="1" readingOrder="2"/>
    </xf>
    <xf numFmtId="49" fontId="1" fillId="0" borderId="36" xfId="0" applyNumberFormat="1" applyFont="1" applyBorder="1" applyAlignment="1" applyProtection="1">
      <alignment horizontal="center" vertical="center" readingOrder="2"/>
    </xf>
    <xf numFmtId="49" fontId="1" fillId="0" borderId="57" xfId="0" applyNumberFormat="1" applyFont="1" applyBorder="1" applyAlignment="1" applyProtection="1">
      <alignment horizontal="center" vertical="center" readingOrder="2"/>
    </xf>
    <xf numFmtId="49" fontId="7" fillId="0" borderId="27" xfId="0" applyNumberFormat="1" applyFont="1" applyBorder="1" applyAlignment="1" applyProtection="1">
      <alignment horizontal="center" vertical="center" wrapText="1" readingOrder="2"/>
    </xf>
    <xf numFmtId="49" fontId="1" fillId="0" borderId="8" xfId="0" applyNumberFormat="1" applyFont="1" applyBorder="1" applyAlignment="1" applyProtection="1">
      <alignment horizontal="center" vertical="center" wrapText="1" readingOrder="2"/>
    </xf>
    <xf numFmtId="0" fontId="1" fillId="0" borderId="20" xfId="0" applyNumberFormat="1" applyFont="1" applyFill="1" applyBorder="1" applyAlignment="1" applyProtection="1">
      <alignment horizontal="center" vertical="center" readingOrder="2"/>
    </xf>
    <xf numFmtId="49" fontId="1" fillId="0" borderId="53" xfId="0" applyNumberFormat="1" applyFont="1" applyBorder="1" applyAlignment="1" applyProtection="1">
      <alignment horizontal="center" vertical="center" readingOrder="2"/>
    </xf>
    <xf numFmtId="0" fontId="1" fillId="0" borderId="17" xfId="0" applyFont="1" applyBorder="1" applyAlignment="1" applyProtection="1">
      <alignment horizontal="right" vertical="center" readingOrder="2"/>
    </xf>
    <xf numFmtId="0" fontId="2" fillId="0" borderId="0" xfId="0" applyFont="1" applyBorder="1" applyAlignment="1" applyProtection="1">
      <alignment horizontal="center" vertical="center" readingOrder="2"/>
    </xf>
    <xf numFmtId="0" fontId="1" fillId="0" borderId="0" xfId="0" applyFont="1" applyBorder="1" applyAlignment="1" applyProtection="1">
      <alignment horizontal="right" vertical="center" indent="1" readingOrder="2"/>
    </xf>
    <xf numFmtId="49" fontId="1" fillId="0" borderId="0" xfId="0" applyNumberFormat="1" applyFont="1" applyBorder="1" applyAlignment="1" applyProtection="1">
      <alignment horizontal="center" vertical="center" readingOrder="2"/>
    </xf>
    <xf numFmtId="0" fontId="1" fillId="0" borderId="0" xfId="0" applyFont="1" applyAlignment="1" applyProtection="1">
      <alignment horizontal="right" vertical="center" readingOrder="2"/>
      <protection locked="0"/>
    </xf>
    <xf numFmtId="0" fontId="1" fillId="0" borderId="0" xfId="0" applyFont="1" applyAlignment="1" applyProtection="1">
      <alignment horizontal="center" vertical="center" readingOrder="2"/>
      <protection locked="0"/>
    </xf>
    <xf numFmtId="0" fontId="2" fillId="0" borderId="0" xfId="0" applyFont="1" applyBorder="1" applyAlignment="1" applyProtection="1">
      <alignment horizontal="right" vertical="center" readingOrder="2"/>
      <protection locked="0"/>
    </xf>
    <xf numFmtId="0" fontId="1" fillId="0" borderId="9" xfId="0" applyFont="1" applyBorder="1" applyAlignment="1" applyProtection="1">
      <alignment horizontal="center" vertical="center" wrapText="1" readingOrder="2"/>
    </xf>
    <xf numFmtId="0" fontId="1" fillId="0" borderId="17" xfId="0" applyFont="1" applyBorder="1" applyAlignment="1" applyProtection="1">
      <alignment vertical="center" readingOrder="2"/>
    </xf>
    <xf numFmtId="0" fontId="2" fillId="0" borderId="60" xfId="0" applyFont="1" applyBorder="1" applyAlignment="1" applyProtection="1">
      <alignment vertical="center" wrapText="1"/>
    </xf>
    <xf numFmtId="0" fontId="2" fillId="0" borderId="21" xfId="0" applyFont="1" applyBorder="1" applyAlignment="1" applyProtection="1">
      <alignment vertical="center" wrapText="1"/>
    </xf>
    <xf numFmtId="0" fontId="3" fillId="0" borderId="17" xfId="0" applyFont="1" applyFill="1" applyBorder="1" applyAlignment="1" applyProtection="1">
      <alignment horizontal="center" vertical="center" wrapText="1" readingOrder="2"/>
    </xf>
    <xf numFmtId="0" fontId="6" fillId="0" borderId="21" xfId="0" applyFont="1" applyFill="1" applyBorder="1" applyAlignment="1" applyProtection="1">
      <alignment horizontal="left" vertical="center" wrapText="1" indent="1" readingOrder="2"/>
    </xf>
    <xf numFmtId="0" fontId="3" fillId="0" borderId="6" xfId="0" applyFont="1" applyFill="1" applyBorder="1" applyAlignment="1" applyProtection="1">
      <alignment horizontal="center" vertical="center" wrapText="1" readingOrder="2"/>
    </xf>
    <xf numFmtId="0" fontId="1" fillId="0" borderId="9" xfId="0" applyFont="1" applyFill="1" applyBorder="1" applyAlignment="1" applyProtection="1">
      <alignment vertical="center" readingOrder="2"/>
    </xf>
    <xf numFmtId="0" fontId="6" fillId="0" borderId="6" xfId="0" applyFont="1" applyBorder="1" applyAlignment="1" applyProtection="1">
      <alignment horizontal="right" vertical="center" indent="2" readingOrder="2"/>
    </xf>
    <xf numFmtId="0" fontId="1" fillId="0" borderId="6" xfId="0" applyFont="1" applyFill="1" applyBorder="1" applyAlignment="1" applyProtection="1">
      <alignment vertical="center" readingOrder="2"/>
    </xf>
    <xf numFmtId="0" fontId="6" fillId="0" borderId="9" xfId="0" applyFont="1" applyBorder="1" applyAlignment="1" applyProtection="1">
      <alignment horizontal="right" vertical="center" indent="2" readingOrder="2"/>
    </xf>
    <xf numFmtId="0" fontId="6" fillId="0" borderId="0" xfId="0" applyFont="1" applyFill="1" applyBorder="1" applyAlignment="1" applyProtection="1">
      <alignment horizontal="left" vertical="center" wrapText="1" readingOrder="2"/>
    </xf>
    <xf numFmtId="164" fontId="2" fillId="0" borderId="8" xfId="0" applyNumberFormat="1" applyFont="1" applyBorder="1" applyAlignment="1" applyProtection="1">
      <alignment horizontal="center" vertical="center" readingOrder="2"/>
    </xf>
    <xf numFmtId="0" fontId="2" fillId="0" borderId="0" xfId="0" applyFont="1" applyBorder="1" applyAlignment="1" applyProtection="1">
      <alignment horizontal="left" vertical="center" wrapText="1"/>
    </xf>
    <xf numFmtId="0" fontId="5" fillId="0" borderId="8" xfId="0" applyFont="1" applyBorder="1" applyAlignment="1" applyProtection="1">
      <alignment horizontal="center" vertical="center" wrapText="1" readingOrder="2"/>
    </xf>
    <xf numFmtId="0" fontId="1" fillId="0" borderId="8" xfId="0" applyFont="1" applyBorder="1" applyAlignment="1" applyProtection="1">
      <alignment horizontal="center" vertical="center" readingOrder="2"/>
    </xf>
    <xf numFmtId="0" fontId="5" fillId="0" borderId="38" xfId="0" applyFont="1" applyBorder="1" applyAlignment="1" applyProtection="1">
      <alignment horizontal="center" vertical="center" wrapText="1" readingOrder="2"/>
    </xf>
    <xf numFmtId="49" fontId="1" fillId="0" borderId="28" xfId="0" applyNumberFormat="1" applyFont="1" applyBorder="1" applyAlignment="1" applyProtection="1">
      <alignment horizontal="center" vertical="center" readingOrder="2"/>
    </xf>
    <xf numFmtId="0" fontId="1" fillId="0" borderId="8" xfId="0" applyFont="1" applyFill="1" applyBorder="1" applyAlignment="1" applyProtection="1">
      <alignment horizontal="center" vertical="center" wrapText="1" readingOrder="2"/>
    </xf>
    <xf numFmtId="164" fontId="2" fillId="0" borderId="8" xfId="0" applyNumberFormat="1" applyFont="1" applyFill="1" applyBorder="1" applyAlignment="1" applyProtection="1">
      <alignment horizontal="center" vertical="center" readingOrder="2"/>
    </xf>
    <xf numFmtId="0" fontId="1" fillId="0" borderId="8" xfId="0" applyFont="1" applyFill="1" applyBorder="1" applyAlignment="1" applyProtection="1">
      <alignment horizontal="right" vertical="center" wrapText="1" indent="1" readingOrder="2"/>
    </xf>
    <xf numFmtId="0" fontId="1" fillId="0" borderId="8" xfId="0" applyFont="1" applyBorder="1" applyAlignment="1" applyProtection="1">
      <alignment horizontal="right" vertical="center" wrapText="1" indent="1" readingOrder="2"/>
    </xf>
    <xf numFmtId="0" fontId="1" fillId="0" borderId="8" xfId="0" applyFont="1" applyBorder="1" applyAlignment="1" applyProtection="1">
      <alignment horizontal="right" vertical="center" indent="1" readingOrder="2"/>
    </xf>
    <xf numFmtId="1" fontId="2" fillId="0" borderId="8" xfId="0" applyNumberFormat="1" applyFont="1" applyBorder="1" applyAlignment="1" applyProtection="1">
      <alignment horizontal="center" vertical="center" readingOrder="2"/>
    </xf>
    <xf numFmtId="49" fontId="1" fillId="0" borderId="26" xfId="0" applyNumberFormat="1" applyFont="1" applyBorder="1" applyAlignment="1" applyProtection="1">
      <alignment horizontal="center" vertical="center" readingOrder="2"/>
    </xf>
    <xf numFmtId="1" fontId="2" fillId="0" borderId="38" xfId="0" applyNumberFormat="1" applyFont="1" applyBorder="1" applyAlignment="1" applyProtection="1">
      <alignment horizontal="center" vertical="center" readingOrder="2"/>
    </xf>
    <xf numFmtId="164" fontId="2" fillId="0" borderId="38" xfId="0" applyNumberFormat="1" applyFont="1" applyBorder="1" applyAlignment="1" applyProtection="1">
      <alignment horizontal="center" vertical="center" readingOrder="2"/>
    </xf>
    <xf numFmtId="0" fontId="7" fillId="0" borderId="8" xfId="0" applyFont="1" applyBorder="1" applyAlignment="1" applyProtection="1">
      <alignment horizontal="right" vertical="center" indent="1" readingOrder="2"/>
    </xf>
    <xf numFmtId="0" fontId="1" fillId="0" borderId="8" xfId="0" applyFont="1" applyFill="1" applyBorder="1" applyAlignment="1" applyProtection="1">
      <alignment horizontal="right" vertical="center" indent="1" readingOrder="2"/>
    </xf>
    <xf numFmtId="0" fontId="1" fillId="0" borderId="38" xfId="0" applyFont="1" applyBorder="1" applyAlignment="1" applyProtection="1">
      <alignment horizontal="right" vertical="center" wrapText="1" indent="1" readingOrder="2"/>
    </xf>
    <xf numFmtId="0" fontId="1" fillId="0" borderId="28" xfId="0" applyFont="1" applyBorder="1" applyAlignment="1" applyProtection="1">
      <alignment horizontal="center" vertical="center" wrapText="1" readingOrder="2"/>
      <protection locked="0"/>
    </xf>
    <xf numFmtId="0" fontId="1" fillId="0" borderId="8" xfId="0" applyFont="1" applyBorder="1" applyAlignment="1" applyProtection="1">
      <alignment vertical="center" readingOrder="2"/>
      <protection locked="0"/>
    </xf>
    <xf numFmtId="0" fontId="1" fillId="0" borderId="28" xfId="0" applyFont="1" applyBorder="1" applyAlignment="1" applyProtection="1">
      <alignment vertical="center" readingOrder="2"/>
      <protection locked="0"/>
    </xf>
    <xf numFmtId="0" fontId="1" fillId="0" borderId="28" xfId="0" applyNumberFormat="1" applyFont="1" applyBorder="1" applyAlignment="1" applyProtection="1">
      <alignment horizontal="center" vertical="center" readingOrder="2"/>
    </xf>
    <xf numFmtId="49" fontId="1" fillId="0" borderId="17" xfId="0" applyNumberFormat="1" applyFont="1" applyBorder="1" applyAlignment="1" applyProtection="1">
      <alignment horizontal="right" vertical="center" readingOrder="2"/>
    </xf>
    <xf numFmtId="49" fontId="6" fillId="0" borderId="6" xfId="0" applyNumberFormat="1" applyFont="1" applyBorder="1" applyAlignment="1" applyProtection="1">
      <alignment horizontal="right" vertical="center" indent="2" readingOrder="2"/>
    </xf>
    <xf numFmtId="49" fontId="3" fillId="0" borderId="0" xfId="0" applyNumberFormat="1" applyFont="1" applyBorder="1" applyAlignment="1" applyProtection="1">
      <alignment horizontal="center" vertical="center" wrapText="1" readingOrder="2"/>
    </xf>
    <xf numFmtId="49" fontId="6" fillId="0" borderId="0" xfId="0" applyNumberFormat="1" applyFont="1" applyBorder="1" applyAlignment="1" applyProtection="1">
      <alignment horizontal="left" vertical="center" wrapText="1" readingOrder="2"/>
    </xf>
    <xf numFmtId="49" fontId="6" fillId="0" borderId="6" xfId="0" applyNumberFormat="1" applyFont="1" applyBorder="1" applyAlignment="1" applyProtection="1">
      <alignment horizontal="center" vertical="center" readingOrder="2"/>
    </xf>
    <xf numFmtId="49" fontId="6" fillId="0" borderId="9" xfId="0" applyNumberFormat="1" applyFont="1" applyBorder="1" applyAlignment="1" applyProtection="1">
      <alignment horizontal="center" vertical="center" readingOrder="2"/>
    </xf>
    <xf numFmtId="49" fontId="6" fillId="0" borderId="10" xfId="0" applyNumberFormat="1" applyFont="1" applyBorder="1" applyAlignment="1" applyProtection="1">
      <alignment horizontal="left" vertical="center" wrapText="1" readingOrder="2"/>
    </xf>
    <xf numFmtId="0" fontId="1" fillId="0" borderId="6" xfId="0" applyFont="1" applyFill="1" applyBorder="1" applyAlignment="1" applyProtection="1">
      <alignment horizontal="center" vertical="center" readingOrder="2"/>
    </xf>
    <xf numFmtId="0" fontId="1" fillId="0" borderId="0" xfId="0" applyFont="1" applyFill="1" applyBorder="1" applyAlignment="1" applyProtection="1">
      <alignment horizontal="center" vertical="center" readingOrder="2"/>
    </xf>
    <xf numFmtId="0" fontId="2" fillId="0" borderId="0" xfId="0" applyFont="1" applyFill="1" applyBorder="1" applyAlignment="1" applyProtection="1">
      <alignment horizontal="center" vertical="center" wrapText="1" readingOrder="2"/>
    </xf>
    <xf numFmtId="0" fontId="2" fillId="0" borderId="7" xfId="0" applyFont="1" applyFill="1" applyBorder="1" applyAlignment="1" applyProtection="1">
      <alignment horizontal="center" vertical="center" wrapText="1" readingOrder="2"/>
    </xf>
    <xf numFmtId="0" fontId="2" fillId="0" borderId="10" xfId="0" applyFont="1" applyFill="1" applyBorder="1" applyAlignment="1" applyProtection="1">
      <alignment horizontal="center" vertical="center" wrapText="1" readingOrder="2"/>
    </xf>
    <xf numFmtId="0" fontId="2" fillId="0" borderId="61" xfId="0" applyFont="1" applyFill="1" applyBorder="1" applyAlignment="1" applyProtection="1">
      <alignment horizontal="center" vertical="center" wrapText="1" readingOrder="2"/>
    </xf>
    <xf numFmtId="49" fontId="6" fillId="0" borderId="10" xfId="0" applyNumberFormat="1" applyFont="1" applyBorder="1" applyAlignment="1" applyProtection="1">
      <alignment horizontal="center" vertical="center" wrapText="1" readingOrder="2"/>
      <protection locked="0"/>
    </xf>
    <xf numFmtId="49" fontId="6" fillId="0" borderId="40" xfId="0" applyNumberFormat="1" applyFont="1" applyBorder="1" applyAlignment="1" applyProtection="1">
      <alignment horizontal="center" vertical="center" wrapText="1" readingOrder="2"/>
      <protection locked="0"/>
    </xf>
    <xf numFmtId="49" fontId="6" fillId="0" borderId="0" xfId="0" applyNumberFormat="1" applyFont="1" applyBorder="1" applyAlignment="1" applyProtection="1">
      <alignment horizontal="right" vertical="center" wrapText="1" readingOrder="2"/>
      <protection locked="0"/>
    </xf>
    <xf numFmtId="49" fontId="6" fillId="0" borderId="10" xfId="0" applyNumberFormat="1" applyFont="1" applyBorder="1" applyAlignment="1" applyProtection="1">
      <alignment horizontal="right" vertical="center" wrapText="1" readingOrder="2"/>
      <protection locked="0"/>
    </xf>
    <xf numFmtId="49" fontId="6" fillId="0" borderId="0" xfId="0" applyNumberFormat="1" applyFont="1" applyBorder="1" applyAlignment="1" applyProtection="1">
      <alignment horizontal="center" vertical="center" wrapText="1" readingOrder="2"/>
      <protection locked="0"/>
    </xf>
    <xf numFmtId="49" fontId="6" fillId="0" borderId="31" xfId="0" applyNumberFormat="1" applyFont="1" applyBorder="1" applyAlignment="1" applyProtection="1">
      <alignment horizontal="center" vertical="center" wrapText="1" readingOrder="2"/>
      <protection locked="0"/>
    </xf>
    <xf numFmtId="49" fontId="6" fillId="0" borderId="21" xfId="0" applyNumberFormat="1" applyFont="1" applyBorder="1" applyAlignment="1" applyProtection="1">
      <alignment horizontal="center" vertical="top" wrapText="1" readingOrder="2"/>
    </xf>
    <xf numFmtId="49" fontId="6" fillId="0" borderId="23" xfId="0" applyNumberFormat="1" applyFont="1" applyBorder="1" applyAlignment="1" applyProtection="1">
      <alignment horizontal="center" vertical="center" wrapText="1" readingOrder="2"/>
    </xf>
    <xf numFmtId="49" fontId="6" fillId="0" borderId="21" xfId="0" applyNumberFormat="1" applyFont="1" applyBorder="1" applyAlignment="1" applyProtection="1">
      <alignment horizontal="center" vertical="center" wrapText="1" readingOrder="2"/>
    </xf>
    <xf numFmtId="49" fontId="6" fillId="0" borderId="60" xfId="0" applyNumberFormat="1" applyFont="1" applyBorder="1" applyAlignment="1" applyProtection="1">
      <alignment horizontal="center" vertical="center" wrapText="1" readingOrder="2"/>
    </xf>
    <xf numFmtId="49" fontId="6" fillId="0" borderId="30" xfId="0" applyNumberFormat="1" applyFont="1" applyBorder="1" applyAlignment="1" applyProtection="1">
      <alignment horizontal="center" vertical="center" wrapText="1" readingOrder="2"/>
    </xf>
    <xf numFmtId="49" fontId="6" fillId="0" borderId="0" xfId="0" applyNumberFormat="1" applyFont="1" applyBorder="1" applyAlignment="1" applyProtection="1">
      <alignment horizontal="center" vertical="center" wrapText="1" readingOrder="2"/>
    </xf>
    <xf numFmtId="49" fontId="6" fillId="0" borderId="7" xfId="0" applyNumberFormat="1" applyFont="1" applyBorder="1" applyAlignment="1" applyProtection="1">
      <alignment horizontal="center" vertical="center" wrapText="1" readingOrder="2"/>
    </xf>
    <xf numFmtId="49" fontId="6" fillId="0" borderId="39" xfId="0" applyNumberFormat="1" applyFont="1" applyBorder="1" applyAlignment="1" applyProtection="1">
      <alignment horizontal="center" vertical="center" wrapText="1" readingOrder="2"/>
    </xf>
    <xf numFmtId="49" fontId="6" fillId="0" borderId="10" xfId="0" applyNumberFormat="1" applyFont="1" applyBorder="1" applyAlignment="1" applyProtection="1">
      <alignment horizontal="center" vertical="center" wrapText="1" readingOrder="2"/>
    </xf>
    <xf numFmtId="49" fontId="6" fillId="0" borderId="61" xfId="0" applyNumberFormat="1" applyFont="1" applyBorder="1" applyAlignment="1" applyProtection="1">
      <alignment horizontal="center" vertical="center" wrapText="1" readingOrder="2"/>
    </xf>
    <xf numFmtId="0" fontId="6" fillId="0" borderId="21" xfId="0" applyFont="1" applyFill="1" applyBorder="1" applyAlignment="1" applyProtection="1">
      <alignment horizontal="left" vertical="center" wrapText="1" readingOrder="2"/>
    </xf>
    <xf numFmtId="0" fontId="6" fillId="0" borderId="21" xfId="0" applyFont="1" applyFill="1" applyBorder="1" applyAlignment="1" applyProtection="1">
      <alignment horizontal="center" vertical="center" wrapText="1" readingOrder="2"/>
      <protection locked="0"/>
    </xf>
    <xf numFmtId="0" fontId="6" fillId="0" borderId="21" xfId="0" applyFont="1" applyFill="1" applyBorder="1" applyAlignment="1" applyProtection="1">
      <alignment horizontal="center" vertical="center" wrapText="1" readingOrder="2"/>
    </xf>
    <xf numFmtId="0" fontId="6" fillId="0" borderId="60" xfId="0" applyFont="1" applyFill="1" applyBorder="1" applyAlignment="1" applyProtection="1">
      <alignment horizontal="center" vertical="center" wrapText="1" readingOrder="2"/>
    </xf>
    <xf numFmtId="0" fontId="6" fillId="0" borderId="0" xfId="0" applyFont="1" applyFill="1" applyBorder="1" applyAlignment="1" applyProtection="1">
      <alignment horizontal="right" vertical="center" wrapText="1" readingOrder="2"/>
    </xf>
    <xf numFmtId="0" fontId="6" fillId="0" borderId="7" xfId="0" applyFont="1" applyFill="1" applyBorder="1" applyAlignment="1" applyProtection="1">
      <alignment horizontal="right" vertical="center" wrapText="1" readingOrder="2"/>
    </xf>
    <xf numFmtId="0" fontId="6" fillId="0" borderId="0" xfId="0" applyFont="1" applyFill="1" applyBorder="1" applyAlignment="1" applyProtection="1">
      <alignment horizontal="center" vertical="center" wrapText="1" readingOrder="2"/>
      <protection locked="0"/>
    </xf>
    <xf numFmtId="0" fontId="6" fillId="0" borderId="0" xfId="0" applyFont="1" applyFill="1" applyBorder="1" applyAlignment="1" applyProtection="1">
      <alignment horizontal="left" vertical="center" wrapText="1" readingOrder="2"/>
    </xf>
    <xf numFmtId="0" fontId="2" fillId="0" borderId="0" xfId="0" applyFont="1" applyFill="1" applyBorder="1" applyAlignment="1" applyProtection="1">
      <alignment horizontal="center" vertical="center" wrapText="1" readingOrder="2"/>
      <protection locked="0"/>
    </xf>
    <xf numFmtId="0" fontId="2" fillId="0" borderId="7" xfId="0" applyFont="1" applyFill="1" applyBorder="1" applyAlignment="1" applyProtection="1">
      <alignment horizontal="center" vertical="center" wrapText="1" readingOrder="2"/>
      <protection locked="0"/>
    </xf>
    <xf numFmtId="0" fontId="14" fillId="0" borderId="17" xfId="0" applyFont="1" applyBorder="1" applyAlignment="1" applyProtection="1">
      <alignment horizontal="center" vertical="center" wrapText="1" readingOrder="2"/>
    </xf>
    <xf numFmtId="0" fontId="14" fillId="0" borderId="21" xfId="0" applyFont="1" applyBorder="1" applyAlignment="1" applyProtection="1">
      <alignment horizontal="center" vertical="center" wrapText="1" readingOrder="2"/>
    </xf>
    <xf numFmtId="0" fontId="14" fillId="0" borderId="60" xfId="0" applyFont="1" applyBorder="1" applyAlignment="1" applyProtection="1">
      <alignment horizontal="center" vertical="center" wrapText="1" readingOrder="2"/>
    </xf>
    <xf numFmtId="0" fontId="6" fillId="0" borderId="6" xfId="0" applyFont="1" applyBorder="1" applyAlignment="1" applyProtection="1">
      <alignment horizontal="left" vertical="center" wrapText="1" readingOrder="2"/>
    </xf>
    <xf numFmtId="0" fontId="6" fillId="0" borderId="0" xfId="0" applyFont="1" applyBorder="1" applyAlignment="1" applyProtection="1">
      <alignment horizontal="left" vertical="center" wrapText="1" readingOrder="2"/>
    </xf>
    <xf numFmtId="0" fontId="14" fillId="0" borderId="0" xfId="0" applyFont="1" applyBorder="1" applyAlignment="1" applyProtection="1">
      <alignment horizontal="center" vertical="center" wrapText="1" readingOrder="2"/>
      <protection locked="0"/>
    </xf>
    <xf numFmtId="0" fontId="14" fillId="0" borderId="7" xfId="0" applyFont="1" applyBorder="1" applyAlignment="1" applyProtection="1">
      <alignment horizontal="center" vertical="center" wrapText="1" readingOrder="2"/>
      <protection locked="0"/>
    </xf>
    <xf numFmtId="0" fontId="14" fillId="0" borderId="6" xfId="0" applyFont="1" applyBorder="1" applyAlignment="1" applyProtection="1">
      <alignment horizontal="left" vertical="center" wrapText="1" readingOrder="2"/>
    </xf>
    <xf numFmtId="0" fontId="14" fillId="0" borderId="0" xfId="0" applyFont="1" applyBorder="1" applyAlignment="1" applyProtection="1">
      <alignment horizontal="left" vertical="center" wrapText="1" readingOrder="2"/>
    </xf>
    <xf numFmtId="0" fontId="14" fillId="0" borderId="6" xfId="0" applyFont="1" applyBorder="1" applyAlignment="1" applyProtection="1">
      <alignment horizontal="center" vertical="center" wrapText="1" readingOrder="2"/>
    </xf>
    <xf numFmtId="0" fontId="14" fillId="0" borderId="0" xfId="0" applyFont="1" applyBorder="1" applyAlignment="1" applyProtection="1">
      <alignment horizontal="center" vertical="center" wrapText="1" readingOrder="2"/>
    </xf>
    <xf numFmtId="0" fontId="14" fillId="0" borderId="7" xfId="0" applyFont="1" applyBorder="1" applyAlignment="1" applyProtection="1">
      <alignment horizontal="center" vertical="center" wrapText="1" readingOrder="2"/>
    </xf>
    <xf numFmtId="0" fontId="14" fillId="0" borderId="9" xfId="0" applyFont="1" applyBorder="1" applyAlignment="1" applyProtection="1">
      <alignment horizontal="center" vertical="center" wrapText="1" readingOrder="2"/>
    </xf>
    <xf numFmtId="0" fontId="14" fillId="0" borderId="10" xfId="0" applyFont="1" applyBorder="1" applyAlignment="1" applyProtection="1">
      <alignment horizontal="center" vertical="center" wrapText="1" readingOrder="2"/>
    </xf>
    <xf numFmtId="0" fontId="14" fillId="0" borderId="61" xfId="0" applyFont="1" applyBorder="1" applyAlignment="1" applyProtection="1">
      <alignment horizontal="center" vertical="center" wrapText="1" readingOrder="2"/>
    </xf>
    <xf numFmtId="0" fontId="14" fillId="0" borderId="6" xfId="0" applyFont="1" applyBorder="1" applyAlignment="1" applyProtection="1">
      <alignment horizontal="center" vertical="center" wrapText="1" readingOrder="2"/>
      <protection locked="0"/>
    </xf>
    <xf numFmtId="164" fontId="6" fillId="0" borderId="43" xfId="0" applyNumberFormat="1" applyFont="1" applyBorder="1" applyAlignment="1" applyProtection="1">
      <alignment horizontal="center" vertical="center" readingOrder="2"/>
    </xf>
    <xf numFmtId="164" fontId="6" fillId="0" borderId="48" xfId="0" applyNumberFormat="1" applyFont="1" applyBorder="1" applyAlignment="1" applyProtection="1">
      <alignment horizontal="center" vertical="center" readingOrder="2"/>
    </xf>
    <xf numFmtId="0" fontId="2" fillId="8" borderId="50" xfId="0" applyFont="1" applyFill="1" applyBorder="1" applyAlignment="1" applyProtection="1">
      <alignment horizontal="center" vertical="center" readingOrder="2"/>
    </xf>
    <xf numFmtId="0" fontId="2" fillId="8" borderId="2" xfId="0" applyFont="1" applyFill="1" applyBorder="1" applyAlignment="1" applyProtection="1">
      <alignment horizontal="center" vertical="center" readingOrder="2"/>
    </xf>
    <xf numFmtId="0" fontId="2" fillId="8" borderId="33" xfId="0" applyFont="1" applyFill="1" applyBorder="1" applyAlignment="1" applyProtection="1">
      <alignment horizontal="center" vertical="center" readingOrder="2"/>
    </xf>
    <xf numFmtId="0" fontId="2" fillId="8" borderId="56" xfId="0" applyFont="1" applyFill="1" applyBorder="1" applyAlignment="1" applyProtection="1">
      <alignment horizontal="center" vertical="center" readingOrder="2"/>
    </xf>
    <xf numFmtId="0" fontId="2" fillId="8" borderId="54" xfId="0" applyFont="1" applyFill="1" applyBorder="1" applyAlignment="1" applyProtection="1">
      <alignment horizontal="center" vertical="center" readingOrder="2"/>
    </xf>
    <xf numFmtId="0" fontId="2" fillId="8" borderId="5" xfId="0" applyFont="1" applyFill="1" applyBorder="1" applyAlignment="1" applyProtection="1">
      <alignment horizontal="center" vertical="center" readingOrder="2"/>
    </xf>
    <xf numFmtId="164" fontId="2" fillId="0" borderId="20" xfId="0" applyNumberFormat="1" applyFont="1" applyBorder="1" applyAlignment="1" applyProtection="1">
      <alignment horizontal="center" vertical="center" readingOrder="2"/>
    </xf>
    <xf numFmtId="164" fontId="2" fillId="0" borderId="45" xfId="0" applyNumberFormat="1" applyFont="1" applyBorder="1" applyAlignment="1" applyProtection="1">
      <alignment horizontal="center" vertical="center" readingOrder="2"/>
    </xf>
    <xf numFmtId="164" fontId="2" fillId="0" borderId="8" xfId="0" applyNumberFormat="1" applyFont="1" applyBorder="1" applyAlignment="1" applyProtection="1">
      <alignment horizontal="center" vertical="center" readingOrder="2"/>
    </xf>
    <xf numFmtId="164" fontId="2" fillId="0" borderId="46" xfId="0" applyNumberFormat="1" applyFont="1" applyBorder="1" applyAlignment="1" applyProtection="1">
      <alignment horizontal="center" vertical="center" readingOrder="2"/>
    </xf>
    <xf numFmtId="0" fontId="2" fillId="0" borderId="25" xfId="0" applyFont="1" applyBorder="1" applyAlignment="1" applyProtection="1">
      <alignment horizontal="left" vertical="center" readingOrder="2"/>
    </xf>
    <xf numFmtId="0" fontId="2" fillId="0" borderId="62" xfId="0" applyFont="1" applyBorder="1" applyAlignment="1" applyProtection="1">
      <alignment horizontal="left" vertical="center" readingOrder="2"/>
    </xf>
    <xf numFmtId="0" fontId="2" fillId="0" borderId="62" xfId="0" applyFont="1" applyBorder="1" applyAlignment="1" applyProtection="1">
      <alignment horizontal="center" vertical="center" wrapText="1"/>
      <protection locked="0"/>
    </xf>
    <xf numFmtId="0" fontId="2" fillId="0" borderId="62" xfId="0" applyFont="1" applyBorder="1" applyAlignment="1" applyProtection="1">
      <alignment horizontal="left" vertical="center" wrapText="1"/>
    </xf>
    <xf numFmtId="0" fontId="2" fillId="0" borderId="58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left" vertical="center" readingOrder="2"/>
    </xf>
    <xf numFmtId="0" fontId="2" fillId="0" borderId="0" xfId="0" applyFont="1" applyBorder="1" applyAlignment="1" applyProtection="1">
      <alignment horizontal="left" vertical="center" readingOrder="2"/>
    </xf>
    <xf numFmtId="0" fontId="2" fillId="0" borderId="0" xfId="0" applyFont="1" applyBorder="1" applyAlignment="1" applyProtection="1">
      <alignment horizontal="left" vertical="center" wrapText="1"/>
    </xf>
    <xf numFmtId="49" fontId="3" fillId="0" borderId="23" xfId="0" applyNumberFormat="1" applyFont="1" applyBorder="1" applyAlignment="1" applyProtection="1">
      <alignment horizontal="center" vertical="top" wrapText="1" readingOrder="2"/>
      <protection locked="0"/>
    </xf>
    <xf numFmtId="49" fontId="3" fillId="0" borderId="21" xfId="0" applyNumberFormat="1" applyFont="1" applyBorder="1" applyAlignment="1" applyProtection="1">
      <alignment horizontal="center" vertical="top" wrapText="1" readingOrder="2"/>
      <protection locked="0"/>
    </xf>
    <xf numFmtId="49" fontId="3" fillId="0" borderId="60" xfId="0" applyNumberFormat="1" applyFont="1" applyBorder="1" applyAlignment="1" applyProtection="1">
      <alignment horizontal="center" vertical="top" wrapText="1" readingOrder="2"/>
      <protection locked="0"/>
    </xf>
    <xf numFmtId="49" fontId="3" fillId="0" borderId="30" xfId="0" applyNumberFormat="1" applyFont="1" applyBorder="1" applyAlignment="1" applyProtection="1">
      <alignment horizontal="center" vertical="top" wrapText="1" readingOrder="2"/>
      <protection locked="0"/>
    </xf>
    <xf numFmtId="49" fontId="3" fillId="0" borderId="0" xfId="0" applyNumberFormat="1" applyFont="1" applyBorder="1" applyAlignment="1" applyProtection="1">
      <alignment horizontal="center" vertical="top" wrapText="1" readingOrder="2"/>
      <protection locked="0"/>
    </xf>
    <xf numFmtId="49" fontId="3" fillId="0" borderId="7" xfId="0" applyNumberFormat="1" applyFont="1" applyBorder="1" applyAlignment="1" applyProtection="1">
      <alignment horizontal="center" vertical="top" wrapText="1" readingOrder="2"/>
      <protection locked="0"/>
    </xf>
    <xf numFmtId="49" fontId="3" fillId="0" borderId="39" xfId="0" applyNumberFormat="1" applyFont="1" applyBorder="1" applyAlignment="1" applyProtection="1">
      <alignment horizontal="center" vertical="top" wrapText="1" readingOrder="2"/>
      <protection locked="0"/>
    </xf>
    <xf numFmtId="49" fontId="3" fillId="0" borderId="10" xfId="0" applyNumberFormat="1" applyFont="1" applyBorder="1" applyAlignment="1" applyProtection="1">
      <alignment horizontal="center" vertical="top" wrapText="1" readingOrder="2"/>
      <protection locked="0"/>
    </xf>
    <xf numFmtId="49" fontId="3" fillId="0" borderId="61" xfId="0" applyNumberFormat="1" applyFont="1" applyBorder="1" applyAlignment="1" applyProtection="1">
      <alignment horizontal="center" vertical="top" wrapText="1" readingOrder="2"/>
      <protection locked="0"/>
    </xf>
    <xf numFmtId="0" fontId="6" fillId="0" borderId="21" xfId="0" applyFont="1" applyBorder="1" applyAlignment="1" applyProtection="1">
      <alignment horizontal="center" vertical="top" wrapText="1" readingOrder="2"/>
    </xf>
    <xf numFmtId="0" fontId="6" fillId="0" borderId="0" xfId="0" applyFont="1" applyBorder="1" applyAlignment="1" applyProtection="1">
      <alignment horizontal="right" vertical="center" wrapText="1" readingOrder="2"/>
      <protection locked="0"/>
    </xf>
    <xf numFmtId="0" fontId="6" fillId="0" borderId="10" xfId="0" applyFont="1" applyBorder="1" applyAlignment="1" applyProtection="1">
      <alignment horizontal="right" vertical="center" wrapText="1" readingOrder="2"/>
      <protection locked="0"/>
    </xf>
    <xf numFmtId="49" fontId="6" fillId="0" borderId="20" xfId="0" applyNumberFormat="1" applyFont="1" applyBorder="1" applyAlignment="1" applyProtection="1">
      <alignment horizontal="center" vertical="top" wrapText="1" readingOrder="2"/>
      <protection locked="0"/>
    </xf>
    <xf numFmtId="49" fontId="6" fillId="0" borderId="45" xfId="0" applyNumberFormat="1" applyFont="1" applyBorder="1" applyAlignment="1" applyProtection="1">
      <alignment horizontal="center" vertical="top" wrapText="1" readingOrder="2"/>
      <protection locked="0"/>
    </xf>
    <xf numFmtId="49" fontId="6" fillId="0" borderId="8" xfId="0" applyNumberFormat="1" applyFont="1" applyBorder="1" applyAlignment="1" applyProtection="1">
      <alignment horizontal="center" vertical="top" wrapText="1" readingOrder="2"/>
      <protection locked="0"/>
    </xf>
    <xf numFmtId="49" fontId="6" fillId="0" borderId="46" xfId="0" applyNumberFormat="1" applyFont="1" applyBorder="1" applyAlignment="1" applyProtection="1">
      <alignment horizontal="center" vertical="top" wrapText="1" readingOrder="2"/>
      <protection locked="0"/>
    </xf>
    <xf numFmtId="0" fontId="15" fillId="2" borderId="13" xfId="0" applyFont="1" applyFill="1" applyBorder="1" applyAlignment="1" applyProtection="1">
      <alignment horizontal="center" vertical="center" readingOrder="2"/>
    </xf>
    <xf numFmtId="0" fontId="15" fillId="2" borderId="14" xfId="0" applyFont="1" applyFill="1" applyBorder="1" applyAlignment="1" applyProtection="1">
      <alignment horizontal="center" vertical="center" readingOrder="2"/>
    </xf>
    <xf numFmtId="0" fontId="15" fillId="2" borderId="15" xfId="0" applyFont="1" applyFill="1" applyBorder="1" applyAlignment="1" applyProtection="1">
      <alignment horizontal="center" vertical="center" readingOrder="2"/>
    </xf>
    <xf numFmtId="0" fontId="1" fillId="0" borderId="17" xfId="0" applyFont="1" applyBorder="1" applyAlignment="1" applyProtection="1">
      <alignment horizontal="center" vertical="center" readingOrder="2"/>
    </xf>
    <xf numFmtId="0" fontId="1" fillId="0" borderId="25" xfId="0" applyFont="1" applyBorder="1" applyAlignment="1" applyProtection="1">
      <alignment horizontal="center" vertical="center" readingOrder="2"/>
    </xf>
    <xf numFmtId="0" fontId="6" fillId="0" borderId="18" xfId="0" applyFont="1" applyBorder="1" applyAlignment="1" applyProtection="1">
      <alignment horizontal="center" vertical="center" wrapText="1" readingOrder="2"/>
    </xf>
    <xf numFmtId="0" fontId="6" fillId="0" borderId="26" xfId="0" applyFont="1" applyBorder="1" applyAlignment="1" applyProtection="1">
      <alignment horizontal="center" vertical="center" wrapText="1" readingOrder="2"/>
    </xf>
    <xf numFmtId="0" fontId="6" fillId="0" borderId="36" xfId="0" applyFont="1" applyBorder="1" applyAlignment="1" applyProtection="1">
      <alignment horizontal="center" vertical="center" wrapText="1" readingOrder="2"/>
    </xf>
    <xf numFmtId="1" fontId="2" fillId="0" borderId="19" xfId="0" applyNumberFormat="1" applyFont="1" applyBorder="1" applyAlignment="1" applyProtection="1">
      <alignment horizontal="center" vertical="center" readingOrder="2"/>
    </xf>
    <xf numFmtId="1" fontId="2" fillId="0" borderId="27" xfId="0" applyNumberFormat="1" applyFont="1" applyBorder="1" applyAlignment="1" applyProtection="1">
      <alignment horizontal="center" vertical="center" readingOrder="2"/>
    </xf>
    <xf numFmtId="0" fontId="5" fillId="0" borderId="20" xfId="0" applyFont="1" applyBorder="1" applyAlignment="1" applyProtection="1">
      <alignment horizontal="center" vertical="center" wrapText="1" readingOrder="2"/>
    </xf>
    <xf numFmtId="0" fontId="5" fillId="0" borderId="8" xfId="0" applyFont="1" applyBorder="1" applyAlignment="1" applyProtection="1">
      <alignment horizontal="center" vertical="center" wrapText="1" readingOrder="2"/>
    </xf>
    <xf numFmtId="49" fontId="1" fillId="0" borderId="22" xfId="0" applyNumberFormat="1" applyFont="1" applyBorder="1" applyAlignment="1" applyProtection="1">
      <alignment horizontal="center" vertical="center" readingOrder="2"/>
    </xf>
    <xf numFmtId="49" fontId="1" fillId="0" borderId="29" xfId="0" applyNumberFormat="1" applyFont="1" applyBorder="1" applyAlignment="1" applyProtection="1">
      <alignment horizontal="center" vertical="center" readingOrder="2"/>
    </xf>
    <xf numFmtId="0" fontId="1" fillId="0" borderId="3" xfId="0" applyFont="1" applyBorder="1" applyAlignment="1" applyProtection="1">
      <alignment horizontal="center" vertical="center" readingOrder="2"/>
    </xf>
    <xf numFmtId="1" fontId="2" fillId="0" borderId="28" xfId="0" applyNumberFormat="1" applyFont="1" applyBorder="1" applyAlignment="1" applyProtection="1">
      <alignment horizontal="center" vertical="center" readingOrder="2"/>
    </xf>
    <xf numFmtId="0" fontId="5" fillId="0" borderId="8" xfId="0" applyFont="1" applyBorder="1" applyAlignment="1" applyProtection="1">
      <alignment horizontal="center" vertical="center" readingOrder="2"/>
    </xf>
    <xf numFmtId="49" fontId="1" fillId="0" borderId="34" xfId="0" applyNumberFormat="1" applyFont="1" applyBorder="1" applyAlignment="1" applyProtection="1">
      <alignment horizontal="center" vertical="center" readingOrder="2"/>
    </xf>
    <xf numFmtId="164" fontId="2" fillId="0" borderId="28" xfId="0" applyNumberFormat="1" applyFont="1" applyBorder="1" applyAlignment="1" applyProtection="1">
      <alignment horizontal="center" vertical="center" readingOrder="2"/>
    </xf>
    <xf numFmtId="164" fontId="2" fillId="0" borderId="27" xfId="0" applyNumberFormat="1" applyFont="1" applyBorder="1" applyAlignment="1" applyProtection="1">
      <alignment horizontal="center" vertical="center" readingOrder="2"/>
    </xf>
    <xf numFmtId="0" fontId="1" fillId="0" borderId="20" xfId="0" applyFont="1" applyBorder="1" applyAlignment="1" applyProtection="1">
      <alignment horizontal="center" vertical="center" wrapText="1" readingOrder="2"/>
    </xf>
    <xf numFmtId="0" fontId="1" fillId="0" borderId="8" xfId="0" applyFont="1" applyBorder="1" applyAlignment="1" applyProtection="1">
      <alignment horizontal="center" vertical="center" wrapText="1" readingOrder="2"/>
    </xf>
    <xf numFmtId="0" fontId="1" fillId="0" borderId="8" xfId="0" applyFont="1" applyBorder="1" applyAlignment="1" applyProtection="1">
      <alignment horizontal="center" vertical="center" readingOrder="2"/>
    </xf>
    <xf numFmtId="0" fontId="1" fillId="0" borderId="38" xfId="0" applyFont="1" applyBorder="1" applyAlignment="1" applyProtection="1">
      <alignment horizontal="center" vertical="center" readingOrder="2"/>
    </xf>
    <xf numFmtId="0" fontId="1" fillId="0" borderId="23" xfId="0" applyFont="1" applyBorder="1" applyAlignment="1" applyProtection="1">
      <alignment horizontal="center" vertical="center" wrapText="1" readingOrder="2"/>
    </xf>
    <xf numFmtId="0" fontId="1" fillId="0" borderId="21" xfId="0" applyFont="1" applyBorder="1" applyAlignment="1" applyProtection="1">
      <alignment horizontal="center" vertical="center" wrapText="1" readingOrder="2"/>
    </xf>
    <xf numFmtId="0" fontId="1" fillId="0" borderId="22" xfId="0" applyFont="1" applyBorder="1" applyAlignment="1" applyProtection="1">
      <alignment horizontal="center" vertical="center" wrapText="1" readingOrder="2"/>
    </xf>
    <xf numFmtId="0" fontId="1" fillId="0" borderId="30" xfId="0" applyFont="1" applyBorder="1" applyAlignment="1" applyProtection="1">
      <alignment horizontal="center" vertical="center" wrapText="1" readingOrder="2"/>
    </xf>
    <xf numFmtId="0" fontId="1" fillId="0" borderId="0" xfId="0" applyFont="1" applyBorder="1" applyAlignment="1" applyProtection="1">
      <alignment horizontal="center" vertical="center" wrapText="1" readingOrder="2"/>
    </xf>
    <xf numFmtId="0" fontId="1" fillId="0" borderId="31" xfId="0" applyFont="1" applyBorder="1" applyAlignment="1" applyProtection="1">
      <alignment horizontal="center" vertical="center" wrapText="1" readingOrder="2"/>
    </xf>
    <xf numFmtId="0" fontId="1" fillId="0" borderId="39" xfId="0" applyFont="1" applyBorder="1" applyAlignment="1" applyProtection="1">
      <alignment horizontal="center" vertical="center" wrapText="1" readingOrder="2"/>
    </xf>
    <xf numFmtId="0" fontId="1" fillId="0" borderId="10" xfId="0" applyFont="1" applyBorder="1" applyAlignment="1" applyProtection="1">
      <alignment horizontal="center" vertical="center" wrapText="1" readingOrder="2"/>
    </xf>
    <xf numFmtId="0" fontId="1" fillId="0" borderId="40" xfId="0" applyFont="1" applyBorder="1" applyAlignment="1" applyProtection="1">
      <alignment horizontal="center" vertical="center" wrapText="1" readingOrder="2"/>
    </xf>
    <xf numFmtId="164" fontId="2" fillId="0" borderId="19" xfId="0" applyNumberFormat="1" applyFont="1" applyBorder="1" applyAlignment="1" applyProtection="1">
      <alignment horizontal="center" vertical="center" readingOrder="2"/>
    </xf>
    <xf numFmtId="0" fontId="6" fillId="0" borderId="31" xfId="0" applyFont="1" applyBorder="1" applyAlignment="1" applyProtection="1">
      <alignment horizontal="center" vertical="center" wrapText="1" readingOrder="2"/>
    </xf>
    <xf numFmtId="0" fontId="1" fillId="0" borderId="6" xfId="0" applyFont="1" applyBorder="1" applyAlignment="1" applyProtection="1">
      <alignment horizontal="center" vertical="center" readingOrder="2"/>
    </xf>
    <xf numFmtId="0" fontId="1" fillId="0" borderId="9" xfId="0" applyFont="1" applyBorder="1" applyAlignment="1" applyProtection="1">
      <alignment horizontal="center" vertical="center" readingOrder="2"/>
    </xf>
    <xf numFmtId="1" fontId="2" fillId="0" borderId="35" xfId="0" applyNumberFormat="1" applyFont="1" applyBorder="1" applyAlignment="1" applyProtection="1">
      <alignment horizontal="center" vertical="center" readingOrder="2"/>
    </xf>
    <xf numFmtId="1" fontId="2" fillId="0" borderId="37" xfId="0" applyNumberFormat="1" applyFont="1" applyBorder="1" applyAlignment="1" applyProtection="1">
      <alignment horizontal="center" vertical="center" readingOrder="2"/>
    </xf>
    <xf numFmtId="0" fontId="5" fillId="0" borderId="38" xfId="0" applyFont="1" applyBorder="1" applyAlignment="1" applyProtection="1">
      <alignment horizontal="center" vertical="center" wrapText="1" readingOrder="2"/>
    </xf>
    <xf numFmtId="49" fontId="1" fillId="0" borderId="28" xfId="0" applyNumberFormat="1" applyFont="1" applyBorder="1" applyAlignment="1" applyProtection="1">
      <alignment horizontal="center" vertical="center" readingOrder="2"/>
    </xf>
    <xf numFmtId="49" fontId="1" fillId="0" borderId="35" xfId="0" applyNumberFormat="1" applyFont="1" applyBorder="1" applyAlignment="1" applyProtection="1">
      <alignment horizontal="center" vertical="center" readingOrder="2"/>
    </xf>
    <xf numFmtId="49" fontId="1" fillId="0" borderId="37" xfId="0" applyNumberFormat="1" applyFont="1" applyBorder="1" applyAlignment="1" applyProtection="1">
      <alignment horizontal="center" vertical="center" readingOrder="2"/>
    </xf>
    <xf numFmtId="49" fontId="7" fillId="3" borderId="24" xfId="0" applyNumberFormat="1" applyFont="1" applyFill="1" applyBorder="1" applyAlignment="1" applyProtection="1">
      <alignment horizontal="center" vertical="center" wrapText="1" readingOrder="2"/>
    </xf>
    <xf numFmtId="49" fontId="7" fillId="3" borderId="32" xfId="0" applyNumberFormat="1" applyFont="1" applyFill="1" applyBorder="1" applyAlignment="1" applyProtection="1">
      <alignment horizontal="center" vertical="center" wrapText="1" readingOrder="2"/>
    </xf>
    <xf numFmtId="49" fontId="7" fillId="3" borderId="41" xfId="0" applyNumberFormat="1" applyFont="1" applyFill="1" applyBorder="1" applyAlignment="1" applyProtection="1">
      <alignment horizontal="center" vertical="center" wrapText="1" readingOrder="2"/>
    </xf>
    <xf numFmtId="164" fontId="2" fillId="0" borderId="35" xfId="0" applyNumberFormat="1" applyFont="1" applyBorder="1" applyAlignment="1" applyProtection="1">
      <alignment horizontal="center" vertical="center" readingOrder="2"/>
    </xf>
    <xf numFmtId="164" fontId="2" fillId="0" borderId="37" xfId="0" applyNumberFormat="1" applyFont="1" applyBorder="1" applyAlignment="1" applyProtection="1">
      <alignment horizontal="center" vertical="center" readingOrder="2"/>
    </xf>
    <xf numFmtId="0" fontId="6" fillId="0" borderId="19" xfId="0" applyFont="1" applyBorder="1" applyAlignment="1" applyProtection="1">
      <alignment horizontal="center" vertical="center" wrapText="1" readingOrder="2"/>
    </xf>
    <xf numFmtId="0" fontId="6" fillId="0" borderId="35" xfId="0" applyFont="1" applyBorder="1" applyAlignment="1" applyProtection="1">
      <alignment horizontal="center" vertical="center" wrapText="1" readingOrder="2"/>
    </xf>
    <xf numFmtId="0" fontId="6" fillId="0" borderId="37" xfId="0" applyFont="1" applyBorder="1" applyAlignment="1" applyProtection="1">
      <alignment horizontal="center" vertical="center" wrapText="1" readingOrder="2"/>
    </xf>
    <xf numFmtId="1" fontId="2" fillId="0" borderId="19" xfId="0" applyNumberFormat="1" applyFont="1" applyFill="1" applyBorder="1" applyAlignment="1" applyProtection="1">
      <alignment horizontal="center" vertical="center" readingOrder="2"/>
    </xf>
    <xf numFmtId="1" fontId="2" fillId="0" borderId="35" xfId="0" applyNumberFormat="1" applyFont="1" applyFill="1" applyBorder="1" applyAlignment="1" applyProtection="1">
      <alignment horizontal="center" vertical="center" readingOrder="2"/>
    </xf>
    <xf numFmtId="0" fontId="1" fillId="0" borderId="20" xfId="0" applyFont="1" applyBorder="1" applyAlignment="1" applyProtection="1">
      <alignment horizontal="right" vertical="center" wrapText="1" indent="1" readingOrder="2"/>
    </xf>
    <xf numFmtId="0" fontId="1" fillId="0" borderId="20" xfId="0" applyFont="1" applyFill="1" applyBorder="1" applyAlignment="1" applyProtection="1">
      <alignment horizontal="center" vertical="center" wrapText="1" readingOrder="2"/>
    </xf>
    <xf numFmtId="0" fontId="1" fillId="0" borderId="8" xfId="0" applyFont="1" applyFill="1" applyBorder="1" applyAlignment="1" applyProtection="1">
      <alignment horizontal="center" vertical="center" wrapText="1" readingOrder="2"/>
    </xf>
    <xf numFmtId="164" fontId="2" fillId="0" borderId="20" xfId="0" applyNumberFormat="1" applyFont="1" applyFill="1" applyBorder="1" applyAlignment="1" applyProtection="1">
      <alignment horizontal="center" vertical="center" readingOrder="2"/>
    </xf>
    <xf numFmtId="164" fontId="2" fillId="0" borderId="8" xfId="0" applyNumberFormat="1" applyFont="1" applyFill="1" applyBorder="1" applyAlignment="1" applyProtection="1">
      <alignment horizontal="center" vertical="center" readingOrder="2"/>
    </xf>
    <xf numFmtId="0" fontId="1" fillId="0" borderId="8" xfId="0" applyFont="1" applyFill="1" applyBorder="1" applyAlignment="1" applyProtection="1">
      <alignment horizontal="right" vertical="center" wrapText="1" indent="1" readingOrder="2"/>
    </xf>
    <xf numFmtId="0" fontId="6" fillId="0" borderId="20" xfId="0" applyFont="1" applyBorder="1" applyAlignment="1" applyProtection="1">
      <alignment horizontal="center" vertical="center" wrapText="1" readingOrder="2"/>
    </xf>
    <xf numFmtId="0" fontId="6" fillId="0" borderId="8" xfId="0" applyFont="1" applyBorder="1" applyAlignment="1" applyProtection="1">
      <alignment horizontal="center" vertical="center" wrapText="1" readingOrder="2"/>
    </xf>
    <xf numFmtId="0" fontId="6" fillId="0" borderId="28" xfId="0" applyFont="1" applyBorder="1" applyAlignment="1" applyProtection="1">
      <alignment horizontal="center" vertical="center" wrapText="1" readingOrder="2"/>
    </xf>
    <xf numFmtId="1" fontId="2" fillId="0" borderId="20" xfId="0" applyNumberFormat="1" applyFont="1" applyBorder="1" applyAlignment="1" applyProtection="1">
      <alignment horizontal="center" vertical="center" wrapText="1" readingOrder="2"/>
    </xf>
    <xf numFmtId="1" fontId="2" fillId="0" borderId="8" xfId="0" applyNumberFormat="1" applyFont="1" applyBorder="1" applyAlignment="1" applyProtection="1">
      <alignment horizontal="center" vertical="center" readingOrder="2"/>
    </xf>
    <xf numFmtId="0" fontId="5" fillId="0" borderId="28" xfId="0" applyFont="1" applyBorder="1" applyAlignment="1" applyProtection="1">
      <alignment horizontal="center" vertical="center" wrapText="1" readingOrder="2"/>
    </xf>
    <xf numFmtId="0" fontId="1" fillId="0" borderId="28" xfId="0" applyFont="1" applyBorder="1" applyAlignment="1" applyProtection="1">
      <alignment horizontal="center" vertical="center" wrapText="1" readingOrder="2"/>
    </xf>
    <xf numFmtId="164" fontId="2" fillId="0" borderId="24" xfId="0" applyNumberFormat="1" applyFont="1" applyFill="1" applyBorder="1" applyAlignment="1" applyProtection="1">
      <alignment horizontal="center" vertical="center" readingOrder="2"/>
    </xf>
    <xf numFmtId="164" fontId="2" fillId="0" borderId="32" xfId="0" applyNumberFormat="1" applyFont="1" applyFill="1" applyBorder="1" applyAlignment="1" applyProtection="1">
      <alignment horizontal="center" vertical="center" readingOrder="2"/>
    </xf>
    <xf numFmtId="164" fontId="2" fillId="0" borderId="41" xfId="0" applyNumberFormat="1" applyFont="1" applyFill="1" applyBorder="1" applyAlignment="1" applyProtection="1">
      <alignment horizontal="center" vertical="center" readingOrder="2"/>
    </xf>
    <xf numFmtId="0" fontId="3" fillId="0" borderId="31" xfId="0" applyFont="1" applyBorder="1" applyAlignment="1" applyProtection="1">
      <alignment horizontal="center" vertical="center" wrapText="1" readingOrder="2"/>
    </xf>
    <xf numFmtId="0" fontId="1" fillId="0" borderId="8" xfId="0" applyFont="1" applyBorder="1" applyAlignment="1" applyProtection="1">
      <alignment horizontal="right" vertical="center" wrapText="1" indent="1" readingOrder="2"/>
    </xf>
    <xf numFmtId="0" fontId="1" fillId="0" borderId="33" xfId="0" applyFont="1" applyBorder="1" applyAlignment="1" applyProtection="1">
      <alignment horizontal="right" vertical="center" wrapText="1" indent="1" readingOrder="2"/>
    </xf>
    <xf numFmtId="0" fontId="1" fillId="0" borderId="42" xfId="0" applyFont="1" applyBorder="1" applyAlignment="1" applyProtection="1">
      <alignment horizontal="right" vertical="center" wrapText="1" indent="1" readingOrder="2"/>
    </xf>
    <xf numFmtId="0" fontId="1" fillId="0" borderId="27" xfId="0" applyFont="1" applyBorder="1" applyAlignment="1" applyProtection="1">
      <alignment horizontal="center" vertical="center" wrapText="1" readingOrder="2"/>
    </xf>
    <xf numFmtId="0" fontId="6" fillId="0" borderId="0" xfId="0" applyFont="1" applyAlignment="1" applyProtection="1">
      <alignment horizontal="center" vertical="center" wrapText="1" readingOrder="2"/>
    </xf>
    <xf numFmtId="164" fontId="2" fillId="0" borderId="28" xfId="0" applyNumberFormat="1" applyFont="1" applyFill="1" applyBorder="1" applyAlignment="1" applyProtection="1">
      <alignment horizontal="center" vertical="center" readingOrder="2"/>
    </xf>
    <xf numFmtId="0" fontId="1" fillId="3" borderId="45" xfId="0" applyFont="1" applyFill="1" applyBorder="1" applyAlignment="1" applyProtection="1">
      <alignment horizontal="center" vertical="center" wrapText="1" readingOrder="2"/>
    </xf>
    <xf numFmtId="0" fontId="1" fillId="3" borderId="46" xfId="0" applyFont="1" applyFill="1" applyBorder="1" applyAlignment="1" applyProtection="1">
      <alignment horizontal="center" vertical="center" wrapText="1" readingOrder="2"/>
    </xf>
    <xf numFmtId="0" fontId="1" fillId="3" borderId="59" xfId="0" applyFont="1" applyFill="1" applyBorder="1" applyAlignment="1" applyProtection="1">
      <alignment horizontal="center" vertical="center" wrapText="1" readingOrder="2"/>
    </xf>
    <xf numFmtId="0" fontId="1" fillId="0" borderId="8" xfId="0" applyFont="1" applyBorder="1" applyAlignment="1" applyProtection="1">
      <alignment horizontal="right" vertical="center" indent="1" readingOrder="2"/>
    </xf>
    <xf numFmtId="0" fontId="1" fillId="0" borderId="28" xfId="0" applyFont="1" applyBorder="1" applyAlignment="1" applyProtection="1">
      <alignment horizontal="right" vertical="center" wrapText="1" indent="1" readingOrder="2"/>
    </xf>
    <xf numFmtId="0" fontId="1" fillId="0" borderId="43" xfId="0" applyFont="1" applyBorder="1" applyAlignment="1" applyProtection="1">
      <alignment horizontal="right" vertical="center" wrapText="1" indent="1" readingOrder="2"/>
    </xf>
    <xf numFmtId="0" fontId="1" fillId="0" borderId="44" xfId="0" applyFont="1" applyBorder="1" applyAlignment="1" applyProtection="1">
      <alignment horizontal="right" vertical="center" wrapText="1" indent="1" readingOrder="2"/>
    </xf>
    <xf numFmtId="164" fontId="2" fillId="0" borderId="45" xfId="0" applyNumberFormat="1" applyFont="1" applyBorder="1" applyAlignment="1" applyProtection="1">
      <alignment horizontal="center" vertical="center" wrapText="1" readingOrder="2"/>
    </xf>
    <xf numFmtId="164" fontId="2" fillId="0" borderId="46" xfId="0" applyNumberFormat="1" applyFont="1" applyBorder="1" applyAlignment="1" applyProtection="1">
      <alignment horizontal="center" vertical="center" wrapText="1" readingOrder="2"/>
    </xf>
    <xf numFmtId="164" fontId="2" fillId="0" borderId="47" xfId="0" applyNumberFormat="1" applyFont="1" applyBorder="1" applyAlignment="1" applyProtection="1">
      <alignment horizontal="center" vertical="center" wrapText="1" readingOrder="2"/>
    </xf>
    <xf numFmtId="1" fontId="2" fillId="0" borderId="8" xfId="0" applyNumberFormat="1" applyFont="1" applyBorder="1" applyAlignment="1" applyProtection="1">
      <alignment horizontal="center" vertical="center" wrapText="1" readingOrder="2"/>
    </xf>
    <xf numFmtId="164" fontId="2" fillId="0" borderId="20" xfId="0" applyNumberFormat="1" applyFont="1" applyBorder="1" applyAlignment="1" applyProtection="1">
      <alignment horizontal="center" vertical="center" wrapText="1" readingOrder="2"/>
    </xf>
    <xf numFmtId="164" fontId="2" fillId="0" borderId="8" xfId="0" applyNumberFormat="1" applyFont="1" applyBorder="1" applyAlignment="1" applyProtection="1">
      <alignment horizontal="center" vertical="center" wrapText="1" readingOrder="2"/>
    </xf>
    <xf numFmtId="49" fontId="1" fillId="0" borderId="26" xfId="0" applyNumberFormat="1" applyFont="1" applyBorder="1" applyAlignment="1" applyProtection="1">
      <alignment horizontal="center" vertical="center" readingOrder="2"/>
    </xf>
    <xf numFmtId="0" fontId="1" fillId="2" borderId="8" xfId="0" applyFont="1" applyFill="1" applyBorder="1" applyAlignment="1" applyProtection="1">
      <alignment horizontal="right" vertical="center" wrapText="1" indent="1" readingOrder="2"/>
    </xf>
    <xf numFmtId="0" fontId="10" fillId="2" borderId="8" xfId="0" applyFont="1" applyFill="1" applyBorder="1" applyAlignment="1" applyProtection="1">
      <alignment horizontal="right" vertical="center" indent="1" shrinkToFit="1" readingOrder="2"/>
    </xf>
    <xf numFmtId="0" fontId="3" fillId="0" borderId="20" xfId="0" applyFont="1" applyBorder="1" applyAlignment="1" applyProtection="1">
      <alignment horizontal="center" vertical="center" wrapText="1" readingOrder="2"/>
    </xf>
    <xf numFmtId="0" fontId="3" fillId="0" borderId="8" xfId="0" applyFont="1" applyBorder="1" applyAlignment="1" applyProtection="1">
      <alignment horizontal="center" vertical="center" wrapText="1" readingOrder="2"/>
    </xf>
    <xf numFmtId="0" fontId="3" fillId="0" borderId="38" xfId="0" applyFont="1" applyBorder="1" applyAlignment="1" applyProtection="1">
      <alignment horizontal="center" vertical="center" wrapText="1" readingOrder="2"/>
    </xf>
    <xf numFmtId="1" fontId="2" fillId="0" borderId="38" xfId="0" applyNumberFormat="1" applyFont="1" applyBorder="1" applyAlignment="1" applyProtection="1">
      <alignment horizontal="center" vertical="center" readingOrder="2"/>
    </xf>
    <xf numFmtId="0" fontId="2" fillId="0" borderId="8" xfId="0" applyFont="1" applyBorder="1" applyAlignment="1" applyProtection="1">
      <alignment horizontal="center" vertical="center" wrapText="1" readingOrder="2"/>
    </xf>
    <xf numFmtId="0" fontId="2" fillId="0" borderId="38" xfId="0" applyFont="1" applyBorder="1" applyAlignment="1" applyProtection="1">
      <alignment horizontal="center" vertical="center" wrapText="1" readingOrder="2"/>
    </xf>
    <xf numFmtId="0" fontId="1" fillId="0" borderId="38" xfId="0" applyFont="1" applyBorder="1" applyAlignment="1" applyProtection="1">
      <alignment horizontal="center" vertical="center" wrapText="1" readingOrder="2"/>
    </xf>
    <xf numFmtId="164" fontId="2" fillId="0" borderId="38" xfId="0" applyNumberFormat="1" applyFont="1" applyBorder="1" applyAlignment="1" applyProtection="1">
      <alignment horizontal="center" vertical="center" readingOrder="2"/>
    </xf>
    <xf numFmtId="0" fontId="7" fillId="0" borderId="8" xfId="0" applyFont="1" applyBorder="1" applyAlignment="1" applyProtection="1">
      <alignment horizontal="right" vertical="center" indent="1" readingOrder="2"/>
    </xf>
    <xf numFmtId="0" fontId="1" fillId="0" borderId="8" xfId="0" applyFont="1" applyBorder="1" applyAlignment="1" applyProtection="1">
      <alignment horizontal="right" vertical="center" wrapText="1" indent="2" readingOrder="2"/>
    </xf>
    <xf numFmtId="0" fontId="7" fillId="0" borderId="8" xfId="0" applyFont="1" applyFill="1" applyBorder="1" applyAlignment="1" applyProtection="1">
      <alignment horizontal="right" vertical="center" wrapText="1" indent="1" readingOrder="2"/>
    </xf>
    <xf numFmtId="0" fontId="1" fillId="0" borderId="8" xfId="0" applyFont="1" applyFill="1" applyBorder="1" applyAlignment="1" applyProtection="1">
      <alignment horizontal="right" vertical="center" indent="1" readingOrder="2"/>
    </xf>
    <xf numFmtId="0" fontId="1" fillId="0" borderId="38" xfId="0" applyFont="1" applyBorder="1" applyAlignment="1" applyProtection="1">
      <alignment horizontal="right" vertical="center" wrapText="1" indent="1" readingOrder="2"/>
    </xf>
    <xf numFmtId="0" fontId="12" fillId="0" borderId="27" xfId="0" applyFont="1" applyBorder="1" applyAlignment="1" applyProtection="1">
      <alignment horizontal="center" vertical="center" wrapText="1" shrinkToFit="1" readingOrder="2"/>
    </xf>
    <xf numFmtId="0" fontId="12" fillId="0" borderId="8" xfId="0" applyFont="1" applyBorder="1" applyAlignment="1" applyProtection="1">
      <alignment horizontal="center" vertical="center" wrapText="1" shrinkToFit="1" readingOrder="2"/>
    </xf>
    <xf numFmtId="0" fontId="12" fillId="0" borderId="38" xfId="0" applyFont="1" applyBorder="1" applyAlignment="1" applyProtection="1">
      <alignment horizontal="center" vertical="center" wrapText="1" shrinkToFit="1" readingOrder="2"/>
    </xf>
    <xf numFmtId="0" fontId="5" fillId="0" borderId="27" xfId="0" applyFont="1" applyBorder="1" applyAlignment="1" applyProtection="1">
      <alignment horizontal="center" vertical="center" wrapText="1" readingOrder="2"/>
    </xf>
    <xf numFmtId="0" fontId="1" fillId="0" borderId="27" xfId="0" applyFont="1" applyBorder="1" applyAlignment="1" applyProtection="1">
      <alignment horizontal="right" vertical="center" indent="1" readingOrder="2"/>
    </xf>
    <xf numFmtId="0" fontId="1" fillId="0" borderId="38" xfId="0" applyFont="1" applyBorder="1" applyAlignment="1" applyProtection="1">
      <alignment horizontal="right" vertical="center" wrapText="1" indent="2" readingOrder="2"/>
    </xf>
    <xf numFmtId="164" fontId="2" fillId="0" borderId="55" xfId="0" applyNumberFormat="1" applyFont="1" applyBorder="1" applyAlignment="1" applyProtection="1">
      <alignment horizontal="center" vertical="center" readingOrder="2"/>
    </xf>
    <xf numFmtId="164" fontId="2" fillId="0" borderId="47" xfId="0" applyNumberFormat="1" applyFont="1" applyBorder="1" applyAlignment="1" applyProtection="1">
      <alignment horizontal="center" vertical="center" readingOrder="2"/>
    </xf>
    <xf numFmtId="1" fontId="2" fillId="0" borderId="20" xfId="0" applyNumberFormat="1" applyFont="1" applyBorder="1" applyAlignment="1" applyProtection="1">
      <alignment horizontal="center" vertical="center" readingOrder="2"/>
    </xf>
    <xf numFmtId="0" fontId="2" fillId="0" borderId="20" xfId="0" applyFont="1" applyBorder="1" applyAlignment="1" applyProtection="1">
      <alignment horizontal="center" vertical="center" wrapText="1" readingOrder="2"/>
    </xf>
    <xf numFmtId="0" fontId="16" fillId="0" borderId="17" xfId="0" applyFont="1" applyBorder="1" applyAlignment="1" applyProtection="1">
      <alignment horizontal="center" vertical="center" wrapText="1" readingOrder="2"/>
    </xf>
    <xf numFmtId="0" fontId="16" fillId="0" borderId="21" xfId="0" applyFont="1" applyBorder="1" applyAlignment="1" applyProtection="1">
      <alignment horizontal="center" vertical="center" wrapText="1" readingOrder="2"/>
    </xf>
    <xf numFmtId="0" fontId="16" fillId="0" borderId="60" xfId="0" applyFont="1" applyBorder="1" applyAlignment="1" applyProtection="1">
      <alignment horizontal="center" vertical="center" wrapText="1" readingOrder="2"/>
    </xf>
    <xf numFmtId="0" fontId="2" fillId="0" borderId="10" xfId="0" applyFont="1" applyBorder="1" applyAlignment="1" applyProtection="1">
      <alignment horizontal="right" vertical="top" wrapText="1" readingOrder="2"/>
    </xf>
    <xf numFmtId="0" fontId="2" fillId="0" borderId="61" xfId="0" applyFont="1" applyBorder="1" applyAlignment="1" applyProtection="1">
      <alignment horizontal="right" vertical="top" wrapText="1" readingOrder="2"/>
    </xf>
    <xf numFmtId="0" fontId="2" fillId="8" borderId="52" xfId="0" applyFont="1" applyFill="1" applyBorder="1" applyAlignment="1" applyProtection="1">
      <alignment horizontal="right" vertical="center" wrapText="1" indent="1" readingOrder="2"/>
    </xf>
    <xf numFmtId="0" fontId="2" fillId="8" borderId="1" xfId="0" applyFont="1" applyFill="1" applyBorder="1" applyAlignment="1" applyProtection="1">
      <alignment horizontal="right" vertical="center" wrapText="1" indent="1" readingOrder="2"/>
    </xf>
    <xf numFmtId="0" fontId="2" fillId="8" borderId="51" xfId="0" applyFont="1" applyFill="1" applyBorder="1" applyAlignment="1" applyProtection="1">
      <alignment horizontal="right" vertical="center" wrapText="1" indent="1" readingOrder="2"/>
    </xf>
    <xf numFmtId="0" fontId="2" fillId="8" borderId="33" xfId="0" applyFont="1" applyFill="1" applyBorder="1" applyAlignment="1" applyProtection="1">
      <alignment horizontal="right" vertical="center" wrapText="1" indent="1" readingOrder="2"/>
    </xf>
    <xf numFmtId="0" fontId="2" fillId="8" borderId="49" xfId="0" applyFont="1" applyFill="1" applyBorder="1" applyAlignment="1" applyProtection="1">
      <alignment horizontal="right" vertical="center" wrapText="1" indent="1" readingOrder="2"/>
    </xf>
    <xf numFmtId="0" fontId="2" fillId="8" borderId="42" xfId="0" applyFont="1" applyFill="1" applyBorder="1" applyAlignment="1" applyProtection="1">
      <alignment horizontal="right" vertical="center" wrapText="1" indent="1" readingOrder="2"/>
    </xf>
    <xf numFmtId="0" fontId="2" fillId="8" borderId="54" xfId="0" applyFont="1" applyFill="1" applyBorder="1" applyAlignment="1" applyProtection="1">
      <alignment horizontal="right" vertical="center" wrapText="1" indent="1" readingOrder="2"/>
    </xf>
    <xf numFmtId="0" fontId="2" fillId="8" borderId="4" xfId="0" applyFont="1" applyFill="1" applyBorder="1" applyAlignment="1" applyProtection="1">
      <alignment horizontal="right" vertical="center" wrapText="1" indent="1" readingOrder="2"/>
    </xf>
    <xf numFmtId="0" fontId="2" fillId="8" borderId="34" xfId="0" applyFont="1" applyFill="1" applyBorder="1" applyAlignment="1" applyProtection="1">
      <alignment horizontal="right" vertical="center" wrapText="1" indent="1" readingOrder="2"/>
    </xf>
    <xf numFmtId="0" fontId="3" fillId="8" borderId="57" xfId="0" applyFont="1" applyFill="1" applyBorder="1" applyAlignment="1" applyProtection="1">
      <alignment horizontal="center" vertical="center" wrapText="1" readingOrder="2"/>
    </xf>
    <xf numFmtId="0" fontId="3" fillId="8" borderId="27" xfId="0" applyFont="1" applyFill="1" applyBorder="1" applyAlignment="1" applyProtection="1">
      <alignment horizontal="center" vertical="center" wrapText="1" readingOrder="2"/>
    </xf>
    <xf numFmtId="0" fontId="3" fillId="8" borderId="26" xfId="0" applyFont="1" applyFill="1" applyBorder="1" applyAlignment="1" applyProtection="1">
      <alignment horizontal="center" vertical="center" wrapText="1" readingOrder="2"/>
    </xf>
    <xf numFmtId="0" fontId="3" fillId="8" borderId="8" xfId="0" applyFont="1" applyFill="1" applyBorder="1" applyAlignment="1" applyProtection="1">
      <alignment horizontal="center" vertical="center" wrapText="1" readingOrder="2"/>
    </xf>
    <xf numFmtId="0" fontId="3" fillId="8" borderId="53" xfId="0" applyFont="1" applyFill="1" applyBorder="1" applyAlignment="1" applyProtection="1">
      <alignment horizontal="center" vertical="center" wrapText="1" readingOrder="2"/>
    </xf>
    <xf numFmtId="0" fontId="3" fillId="8" borderId="28" xfId="0" applyFont="1" applyFill="1" applyBorder="1" applyAlignment="1" applyProtection="1">
      <alignment horizontal="center" vertical="center" wrapText="1" readingOrder="2"/>
    </xf>
    <xf numFmtId="0" fontId="3" fillId="0" borderId="51" xfId="0" applyFont="1" applyBorder="1" applyAlignment="1" applyProtection="1">
      <alignment horizontal="right" vertical="center" indent="1" readingOrder="2"/>
    </xf>
    <xf numFmtId="0" fontId="3" fillId="0" borderId="20" xfId="0" applyFont="1" applyBorder="1" applyAlignment="1" applyProtection="1">
      <alignment horizontal="right" vertical="center" indent="1" readingOrder="2"/>
    </xf>
    <xf numFmtId="0" fontId="3" fillId="0" borderId="42" xfId="0" applyFont="1" applyBorder="1" applyAlignment="1" applyProtection="1">
      <alignment horizontal="right" vertical="center" indent="1" readingOrder="2"/>
    </xf>
    <xf numFmtId="0" fontId="3" fillId="0" borderId="8" xfId="0" applyFont="1" applyBorder="1" applyAlignment="1" applyProtection="1">
      <alignment horizontal="right" vertical="center" indent="1" readingOrder="2"/>
    </xf>
    <xf numFmtId="0" fontId="6" fillId="0" borderId="44" xfId="0" applyFont="1" applyBorder="1" applyAlignment="1" applyProtection="1">
      <alignment horizontal="center" vertical="center" wrapText="1" readingOrder="2"/>
    </xf>
    <xf numFmtId="0" fontId="6" fillId="0" borderId="38" xfId="0" applyFont="1" applyBorder="1" applyAlignment="1" applyProtection="1">
      <alignment horizontal="center" vertical="center" wrapText="1" readingOrder="2"/>
    </xf>
    <xf numFmtId="164" fontId="2" fillId="0" borderId="59" xfId="0" applyNumberFormat="1" applyFont="1" applyBorder="1" applyAlignment="1" applyProtection="1">
      <alignment horizontal="center" vertical="center" readingOrder="2"/>
    </xf>
    <xf numFmtId="0" fontId="2" fillId="0" borderId="28" xfId="0" applyFont="1" applyBorder="1" applyAlignment="1" applyProtection="1">
      <alignment horizontal="center" vertical="center" wrapText="1" readingOrder="2"/>
    </xf>
    <xf numFmtId="0" fontId="14" fillId="0" borderId="20" xfId="0" applyFont="1" applyBorder="1" applyAlignment="1" applyProtection="1">
      <alignment horizontal="center" vertical="center" wrapText="1" readingOrder="2"/>
    </xf>
    <xf numFmtId="0" fontId="14" fillId="0" borderId="8" xfId="0" applyFont="1" applyBorder="1" applyAlignment="1" applyProtection="1">
      <alignment horizontal="center" vertical="center" wrapText="1" readingOrder="2"/>
    </xf>
    <xf numFmtId="0" fontId="14" fillId="0" borderId="28" xfId="0" applyFont="1" applyBorder="1" applyAlignment="1" applyProtection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ctrlProps/ctrlProp1.xml><?xml version="1.0" encoding="utf-8"?>
<formControlPr xmlns="http://schemas.microsoft.com/office/spreadsheetml/2009/9/main" objectType="Drop" dropStyle="combo" dx="16" fmlaLink="$S$12" fmlaRange="$R$12:$R$17" noThreeD="1" sel="6" val="0"/>
</file>

<file path=xl/ctrlProps/ctrlProp10.xml><?xml version="1.0" encoding="utf-8"?>
<formControlPr xmlns="http://schemas.microsoft.com/office/spreadsheetml/2009/9/main" objectType="CheckBox" fmlaLink="$S$30" lockText="1" noThreeD="1"/>
</file>

<file path=xl/ctrlProps/ctrlProp2.xml><?xml version="1.0" encoding="utf-8"?>
<formControlPr xmlns="http://schemas.microsoft.com/office/spreadsheetml/2009/9/main" objectType="Drop" dropStyle="combo" dx="16" fmlaLink="$S$13" fmlaRange="$R$12:$R$17" noThreeD="1" sel="6" val="0"/>
</file>

<file path=xl/ctrlProps/ctrlProp3.xml><?xml version="1.0" encoding="utf-8"?>
<formControlPr xmlns="http://schemas.microsoft.com/office/spreadsheetml/2009/9/main" objectType="Drop" dropStyle="combo" dx="16" fmlaLink="$S$14" fmlaRange="$R$12:$R$17" noThreeD="1" sel="6" val="0"/>
</file>

<file path=xl/ctrlProps/ctrlProp4.xml><?xml version="1.0" encoding="utf-8"?>
<formControlPr xmlns="http://schemas.microsoft.com/office/spreadsheetml/2009/9/main" objectType="Drop" dropStyle="combo" dx="16" fmlaLink="$S$15" fmlaRange="$R$12:$R$17" noThreeD="1" sel="1" val="0"/>
</file>

<file path=xl/ctrlProps/ctrlProp5.xml><?xml version="1.0" encoding="utf-8"?>
<formControlPr xmlns="http://schemas.microsoft.com/office/spreadsheetml/2009/9/main" objectType="Drop" dropStyle="combo" dx="16" fmlaLink="$S$19" fmlaRange="$R$19:$R$23" noThreeD="1" sel="1" val="0"/>
</file>

<file path=xl/ctrlProps/ctrlProp6.xml><?xml version="1.0" encoding="utf-8"?>
<formControlPr xmlns="http://schemas.microsoft.com/office/spreadsheetml/2009/9/main" objectType="Drop" dropStyle="combo" dx="16" fmlaLink="$S$25" fmlaRange="$R$25:$R$26" noThreeD="1" sel="1" val="0"/>
</file>

<file path=xl/ctrlProps/ctrlProp7.xml><?xml version="1.0" encoding="utf-8"?>
<formControlPr xmlns="http://schemas.microsoft.com/office/spreadsheetml/2009/9/main" objectType="CheckBox" fmlaLink="$S$29" lockText="1" noThreeD="1"/>
</file>

<file path=xl/ctrlProps/ctrlProp8.xml><?xml version="1.0" encoding="utf-8"?>
<formControlPr xmlns="http://schemas.microsoft.com/office/spreadsheetml/2009/9/main" objectType="CheckBox" fmlaLink="$S$31" lockText="1" noThreeD="1"/>
</file>

<file path=xl/ctrlProps/ctrlProp9.xml><?xml version="1.0" encoding="utf-8"?>
<formControlPr xmlns="http://schemas.microsoft.com/office/spreadsheetml/2009/9/main" objectType="CheckBox" fmlaLink="$S$3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9525</xdr:rowOff>
        </xdr:from>
        <xdr:to>
          <xdr:col>5</xdr:col>
          <xdr:colOff>1390650</xdr:colOff>
          <xdr:row>11</xdr:row>
          <xdr:rowOff>9525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12</xdr:row>
          <xdr:rowOff>0</xdr:rowOff>
        </xdr:from>
        <xdr:to>
          <xdr:col>6</xdr:col>
          <xdr:colOff>0</xdr:colOff>
          <xdr:row>13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14</xdr:row>
          <xdr:rowOff>0</xdr:rowOff>
        </xdr:from>
        <xdr:to>
          <xdr:col>6</xdr:col>
          <xdr:colOff>0</xdr:colOff>
          <xdr:row>15</xdr:row>
          <xdr:rowOff>19050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16</xdr:row>
          <xdr:rowOff>0</xdr:rowOff>
        </xdr:from>
        <xdr:to>
          <xdr:col>6</xdr:col>
          <xdr:colOff>0</xdr:colOff>
          <xdr:row>17</xdr:row>
          <xdr:rowOff>9525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18</xdr:row>
          <xdr:rowOff>0</xdr:rowOff>
        </xdr:from>
        <xdr:to>
          <xdr:col>6</xdr:col>
          <xdr:colOff>0</xdr:colOff>
          <xdr:row>19</xdr:row>
          <xdr:rowOff>9525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19</xdr:row>
          <xdr:rowOff>9525</xdr:rowOff>
        </xdr:from>
        <xdr:to>
          <xdr:col>6</xdr:col>
          <xdr:colOff>9525</xdr:colOff>
          <xdr:row>20</xdr:row>
          <xdr:rowOff>9525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20</xdr:row>
          <xdr:rowOff>0</xdr:rowOff>
        </xdr:from>
        <xdr:to>
          <xdr:col>5</xdr:col>
          <xdr:colOff>990600</xdr:colOff>
          <xdr:row>21</xdr:row>
          <xdr:rowOff>0</xdr:rowOff>
        </xdr:to>
        <xdr:sp macro="" textlink="">
          <xdr:nvSpPr>
            <xdr:cNvPr id="1031" name="Check Box 7" descr="متجانس 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fa-I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متجانس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22</xdr:row>
          <xdr:rowOff>28575</xdr:rowOff>
        </xdr:from>
        <xdr:to>
          <xdr:col>5</xdr:col>
          <xdr:colOff>990600</xdr:colOff>
          <xdr:row>23</xdr:row>
          <xdr:rowOff>0</xdr:rowOff>
        </xdr:to>
        <xdr:sp macro="" textlink="">
          <xdr:nvSpPr>
            <xdr:cNvPr id="1032" name="Check Box 8" descr="متجانس 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fa-I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متجانس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23</xdr:row>
          <xdr:rowOff>133350</xdr:rowOff>
        </xdr:from>
        <xdr:to>
          <xdr:col>5</xdr:col>
          <xdr:colOff>990600</xdr:colOff>
          <xdr:row>24</xdr:row>
          <xdr:rowOff>0</xdr:rowOff>
        </xdr:to>
        <xdr:sp macro="" textlink="">
          <xdr:nvSpPr>
            <xdr:cNvPr id="1033" name="Check Box 9" descr="متجانس 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fa-I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متجانس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21</xdr:row>
          <xdr:rowOff>0</xdr:rowOff>
        </xdr:from>
        <xdr:to>
          <xdr:col>5</xdr:col>
          <xdr:colOff>990600</xdr:colOff>
          <xdr:row>22</xdr:row>
          <xdr:rowOff>0</xdr:rowOff>
        </xdr:to>
        <xdr:sp macro="" textlink="">
          <xdr:nvSpPr>
            <xdr:cNvPr id="1034" name="Check Box 10" descr="متجانس 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fa-I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متجانس     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 /><Relationship Id="rId13" Type="http://schemas.openxmlformats.org/officeDocument/2006/relationships/ctrlProp" Target="../ctrlProps/ctrlProp10.xml" /><Relationship Id="rId3" Type="http://schemas.openxmlformats.org/officeDocument/2006/relationships/vmlDrawing" Target="../drawings/vmlDrawing1.vml" /><Relationship Id="rId7" Type="http://schemas.openxmlformats.org/officeDocument/2006/relationships/ctrlProp" Target="../ctrlProps/ctrlProp4.xml" /><Relationship Id="rId12" Type="http://schemas.openxmlformats.org/officeDocument/2006/relationships/ctrlProp" Target="../ctrlProps/ctrlProp9.xml" /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Relationship Id="rId6" Type="http://schemas.openxmlformats.org/officeDocument/2006/relationships/ctrlProp" Target="../ctrlProps/ctrlProp3.xml" /><Relationship Id="rId11" Type="http://schemas.openxmlformats.org/officeDocument/2006/relationships/ctrlProp" Target="../ctrlProps/ctrlProp8.xml" /><Relationship Id="rId5" Type="http://schemas.openxmlformats.org/officeDocument/2006/relationships/ctrlProp" Target="../ctrlProps/ctrlProp2.xml" /><Relationship Id="rId10" Type="http://schemas.openxmlformats.org/officeDocument/2006/relationships/ctrlProp" Target="../ctrlProps/ctrlProp7.xml" /><Relationship Id="rId4" Type="http://schemas.openxmlformats.org/officeDocument/2006/relationships/ctrlProp" Target="../ctrlProps/ctrlProp1.xml" /><Relationship Id="rId9" Type="http://schemas.openxmlformats.org/officeDocument/2006/relationships/ctrlProp" Target="../ctrlProps/ctrlProp6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46"/>
  <sheetViews>
    <sheetView rightToLeft="1" tabSelected="1" view="pageBreakPreview" topLeftCell="A7" zoomScaleNormal="86" zoomScaleSheetLayoutView="100" workbookViewId="0">
      <selection activeCell="F16" sqref="F16"/>
    </sheetView>
  </sheetViews>
  <sheetFormatPr defaultColWidth="9.28125" defaultRowHeight="13.5"/>
  <cols>
    <col min="1" max="1" width="5.37890625" style="22" customWidth="1"/>
    <col min="2" max="2" width="10.35546875" style="22" customWidth="1"/>
    <col min="3" max="3" width="6.9921875" style="80" customWidth="1"/>
    <col min="4" max="4" width="20.3125" style="34" customWidth="1"/>
    <col min="5" max="5" width="22.05859375" style="81" customWidth="1"/>
    <col min="6" max="6" width="20.984375" style="22" customWidth="1"/>
    <col min="7" max="7" width="6.3203125" style="82" customWidth="1"/>
    <col min="8" max="8" width="9.68359375" style="22" customWidth="1"/>
    <col min="9" max="11" width="6.58984375" style="34" customWidth="1"/>
    <col min="12" max="12" width="6.1875" style="53" customWidth="1"/>
    <col min="13" max="13" width="14.2578125" style="22" customWidth="1"/>
    <col min="14" max="14" width="9.28125" style="22"/>
    <col min="15" max="15" width="9.28125" style="23" customWidth="1"/>
    <col min="16" max="17" width="9.28125" style="23" hidden="1" customWidth="1"/>
    <col min="18" max="18" width="19.90625" style="23" hidden="1" customWidth="1"/>
    <col min="19" max="19" width="7.26171875" style="24" hidden="1" customWidth="1"/>
    <col min="20" max="21" width="9.28125" style="23" hidden="1" customWidth="1"/>
    <col min="22" max="22" width="9.28125" style="23" customWidth="1"/>
    <col min="23" max="16384" width="9.28125" style="23"/>
  </cols>
  <sheetData>
    <row r="1" spans="1:21" ht="62.25" customHeight="1" thickBot="1">
      <c r="A1" s="329" t="s">
        <v>243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1"/>
    </row>
    <row r="2" spans="1:21" ht="21.95" customHeight="1">
      <c r="A2" s="87"/>
      <c r="B2" s="194" t="s">
        <v>273</v>
      </c>
      <c r="C2" s="194"/>
      <c r="D2" s="194"/>
      <c r="E2" s="89"/>
      <c r="F2" s="89"/>
      <c r="G2" s="89"/>
      <c r="H2" s="89"/>
      <c r="I2" s="89"/>
      <c r="J2" s="89"/>
      <c r="K2" s="89"/>
      <c r="L2" s="89"/>
      <c r="M2" s="88"/>
      <c r="O2" s="22"/>
      <c r="S2" s="23"/>
    </row>
    <row r="3" spans="1:21" ht="21.95" customHeight="1">
      <c r="A3" s="195" t="s">
        <v>274</v>
      </c>
      <c r="B3" s="196"/>
      <c r="C3" s="192"/>
      <c r="D3" s="192"/>
      <c r="E3" s="99" t="s">
        <v>275</v>
      </c>
      <c r="F3" s="192"/>
      <c r="G3" s="192"/>
      <c r="H3" s="192"/>
      <c r="I3" s="197" t="s">
        <v>276</v>
      </c>
      <c r="J3" s="197"/>
      <c r="K3" s="192"/>
      <c r="L3" s="192"/>
      <c r="M3" s="193"/>
      <c r="S3" s="23"/>
    </row>
    <row r="4" spans="1:21" ht="21.95" customHeight="1">
      <c r="A4" s="195" t="s">
        <v>277</v>
      </c>
      <c r="B4" s="196"/>
      <c r="C4" s="192">
        <v>1</v>
      </c>
      <c r="D4" s="192"/>
      <c r="E4" s="99" t="s">
        <v>278</v>
      </c>
      <c r="F4" s="192"/>
      <c r="G4" s="192"/>
      <c r="H4" s="192"/>
      <c r="I4" s="197" t="s">
        <v>279</v>
      </c>
      <c r="J4" s="197"/>
      <c r="K4" s="192"/>
      <c r="L4" s="192"/>
      <c r="M4" s="193"/>
      <c r="S4" s="23"/>
    </row>
    <row r="5" spans="1:21" ht="21.95" customHeight="1">
      <c r="A5" s="195" t="s">
        <v>280</v>
      </c>
      <c r="B5" s="196"/>
      <c r="C5" s="196"/>
      <c r="D5" s="196"/>
      <c r="E5" s="192"/>
      <c r="F5" s="192"/>
      <c r="G5" s="192"/>
      <c r="H5" s="192"/>
      <c r="I5" s="192"/>
      <c r="J5" s="192"/>
      <c r="K5" s="192"/>
      <c r="L5" s="192"/>
      <c r="M5" s="193"/>
      <c r="S5" s="23"/>
    </row>
    <row r="6" spans="1:21" ht="21.95" customHeight="1">
      <c r="A6" s="195" t="s">
        <v>281</v>
      </c>
      <c r="B6" s="196"/>
      <c r="C6" s="196"/>
      <c r="D6" s="192"/>
      <c r="E6" s="192"/>
      <c r="F6" s="99" t="s">
        <v>282</v>
      </c>
      <c r="G6" s="192"/>
      <c r="H6" s="192"/>
      <c r="I6" s="192"/>
      <c r="J6" s="192"/>
      <c r="K6" s="192"/>
      <c r="L6" s="192"/>
      <c r="M6" s="193"/>
    </row>
    <row r="7" spans="1:21" ht="21.95" customHeight="1">
      <c r="A7" s="195" t="s">
        <v>283</v>
      </c>
      <c r="B7" s="196"/>
      <c r="C7" s="196"/>
      <c r="D7" s="192"/>
      <c r="E7" s="192"/>
      <c r="F7" s="99" t="s">
        <v>284</v>
      </c>
      <c r="G7" s="192"/>
      <c r="H7" s="192"/>
      <c r="I7" s="192"/>
      <c r="J7" s="192"/>
      <c r="K7" s="192"/>
      <c r="L7" s="192"/>
      <c r="M7" s="193"/>
    </row>
    <row r="8" spans="1:21" ht="21.95" customHeight="1">
      <c r="A8" s="187" t="s">
        <v>285</v>
      </c>
      <c r="B8" s="188"/>
      <c r="C8" s="188"/>
      <c r="D8" s="188"/>
      <c r="E8" s="189" t="s">
        <v>306</v>
      </c>
      <c r="F8" s="189"/>
      <c r="G8" s="190" t="s">
        <v>286</v>
      </c>
      <c r="H8" s="190"/>
      <c r="I8" s="190"/>
      <c r="J8" s="189"/>
      <c r="K8" s="189"/>
      <c r="L8" s="189"/>
      <c r="M8" s="191"/>
    </row>
    <row r="9" spans="1:21" s="26" customFormat="1" ht="21.95" customHeight="1" thickBot="1">
      <c r="A9" s="86"/>
      <c r="B9" s="332" t="s">
        <v>260</v>
      </c>
      <c r="C9" s="332"/>
      <c r="D9" s="332"/>
      <c r="E9" s="332"/>
      <c r="F9" s="332"/>
      <c r="G9" s="332"/>
      <c r="H9" s="332"/>
      <c r="I9" s="332"/>
      <c r="J9" s="332"/>
      <c r="K9" s="332"/>
      <c r="L9" s="332"/>
      <c r="M9" s="333"/>
      <c r="N9" s="25"/>
      <c r="S9" s="27"/>
    </row>
    <row r="10" spans="1:21" ht="66.75" customHeight="1" thickBot="1">
      <c r="A10" s="28" t="s">
        <v>0</v>
      </c>
      <c r="B10" s="29" t="s">
        <v>1</v>
      </c>
      <c r="C10" s="29" t="s">
        <v>2</v>
      </c>
      <c r="D10" s="214" t="s">
        <v>3</v>
      </c>
      <c r="E10" s="215"/>
      <c r="F10" s="216"/>
      <c r="G10" s="30" t="s">
        <v>4</v>
      </c>
      <c r="H10" s="29" t="s">
        <v>5</v>
      </c>
      <c r="I10" s="31" t="s">
        <v>6</v>
      </c>
      <c r="J10" s="32" t="s">
        <v>7</v>
      </c>
      <c r="K10" s="32" t="s">
        <v>8</v>
      </c>
      <c r="L10" s="31" t="s">
        <v>9</v>
      </c>
      <c r="M10" s="33" t="s">
        <v>10</v>
      </c>
      <c r="O10" s="22"/>
      <c r="P10" s="22"/>
      <c r="Q10" s="22"/>
      <c r="R10" s="22"/>
      <c r="S10" s="34"/>
      <c r="T10" s="22"/>
      <c r="U10" s="22"/>
    </row>
    <row r="11" spans="1:21" ht="21.95" customHeight="1">
      <c r="A11" s="217">
        <v>1</v>
      </c>
      <c r="B11" s="219" t="s">
        <v>259</v>
      </c>
      <c r="C11" s="222">
        <v>17</v>
      </c>
      <c r="D11" s="224" t="s">
        <v>11</v>
      </c>
      <c r="E11" s="35" t="s">
        <v>12</v>
      </c>
      <c r="F11" s="36"/>
      <c r="G11" s="226" t="s">
        <v>13</v>
      </c>
      <c r="H11" s="234" t="s">
        <v>14</v>
      </c>
      <c r="I11" s="238" t="s">
        <v>15</v>
      </c>
      <c r="J11" s="239"/>
      <c r="K11" s="240"/>
      <c r="L11" s="247">
        <f>AND(F12&gt;=14,F12&lt;=20)*IF(OR(S12=2,S12=3,S12=4),((9*F12-126)/6)+8,IF(OR(S12=5,S12=6),(9*F12-126)/6,0))+(S12=1)*0</f>
        <v>0</v>
      </c>
      <c r="M11" s="257"/>
    </row>
    <row r="12" spans="1:21" ht="21.95" customHeight="1">
      <c r="A12" s="218"/>
      <c r="B12" s="220"/>
      <c r="C12" s="223"/>
      <c r="D12" s="225"/>
      <c r="E12" s="37" t="s">
        <v>16</v>
      </c>
      <c r="F12" s="17"/>
      <c r="G12" s="227"/>
      <c r="H12" s="235"/>
      <c r="I12" s="241"/>
      <c r="J12" s="242"/>
      <c r="K12" s="243"/>
      <c r="L12" s="233"/>
      <c r="M12" s="258"/>
      <c r="Q12" s="248" t="s">
        <v>17</v>
      </c>
      <c r="R12" s="1" t="s">
        <v>18</v>
      </c>
      <c r="S12" s="2">
        <v>6</v>
      </c>
      <c r="T12" s="38"/>
    </row>
    <row r="13" spans="1:21" ht="21.95" customHeight="1">
      <c r="A13" s="228">
        <v>2</v>
      </c>
      <c r="B13" s="220"/>
      <c r="C13" s="229">
        <v>27</v>
      </c>
      <c r="D13" s="225" t="s">
        <v>19</v>
      </c>
      <c r="E13" s="108" t="s">
        <v>12</v>
      </c>
      <c r="G13" s="231" t="s">
        <v>13</v>
      </c>
      <c r="H13" s="236"/>
      <c r="I13" s="241"/>
      <c r="J13" s="242"/>
      <c r="K13" s="243"/>
      <c r="L13" s="232">
        <f>AND(F14&gt;=14,F14&lt;=20)*IF(OR(S13=2,S13=3),((14*F14-196)/6)+13,IF(S13=4,((14*F14-196)/6)+8,IF(S13=5,((14*F14-196)/6)+4,IF(S13=6,((14*F14-196)/6),0))))+(S13=1)*0</f>
        <v>0</v>
      </c>
      <c r="M13" s="258"/>
      <c r="O13" s="22"/>
      <c r="Q13" s="248"/>
      <c r="R13" s="1" t="s">
        <v>20</v>
      </c>
      <c r="S13" s="3">
        <v>6</v>
      </c>
    </row>
    <row r="14" spans="1:21" ht="21.95" customHeight="1">
      <c r="A14" s="218"/>
      <c r="B14" s="220"/>
      <c r="C14" s="223"/>
      <c r="D14" s="230"/>
      <c r="E14" s="108" t="s">
        <v>16</v>
      </c>
      <c r="F14" s="18"/>
      <c r="G14" s="227"/>
      <c r="H14" s="236"/>
      <c r="I14" s="241"/>
      <c r="J14" s="242"/>
      <c r="K14" s="243"/>
      <c r="L14" s="233"/>
      <c r="M14" s="258"/>
      <c r="O14" s="22"/>
      <c r="Q14" s="248"/>
      <c r="R14" s="1" t="s">
        <v>21</v>
      </c>
      <c r="S14" s="4">
        <v>6</v>
      </c>
    </row>
    <row r="15" spans="1:21" ht="21.95" customHeight="1">
      <c r="A15" s="228">
        <v>3</v>
      </c>
      <c r="B15" s="220"/>
      <c r="C15" s="229">
        <v>17</v>
      </c>
      <c r="D15" s="225" t="s">
        <v>22</v>
      </c>
      <c r="E15" s="108" t="s">
        <v>12</v>
      </c>
      <c r="G15" s="231" t="s">
        <v>13</v>
      </c>
      <c r="H15" s="236"/>
      <c r="I15" s="241"/>
      <c r="J15" s="242"/>
      <c r="K15" s="243"/>
      <c r="L15" s="232">
        <f>AND(F16&gt;=15,F16&lt;=20)*IF(OR(S14=2,S14=3),((9*F16-135)/5)+8,IF(S14=4,((9*F16-135)/5)+5,IF(S14=5,((9*F16-135)/5)+2.5,IF(S14=6,((9*F16-135)/5),0))))+(S14=1)*0</f>
        <v>0</v>
      </c>
      <c r="M15" s="258"/>
      <c r="P15" s="22"/>
      <c r="Q15" s="248"/>
      <c r="R15" s="1" t="s">
        <v>23</v>
      </c>
      <c r="S15" s="4">
        <v>1</v>
      </c>
    </row>
    <row r="16" spans="1:21" ht="21.95" customHeight="1">
      <c r="A16" s="218"/>
      <c r="B16" s="220"/>
      <c r="C16" s="223"/>
      <c r="D16" s="230"/>
      <c r="E16" s="108" t="s">
        <v>16</v>
      </c>
      <c r="F16" s="18"/>
      <c r="G16" s="227"/>
      <c r="H16" s="236"/>
      <c r="I16" s="241"/>
      <c r="J16" s="242"/>
      <c r="K16" s="243"/>
      <c r="L16" s="233"/>
      <c r="M16" s="258"/>
      <c r="O16" s="22"/>
      <c r="P16" s="22"/>
      <c r="Q16" s="248"/>
      <c r="R16" s="1" t="s">
        <v>24</v>
      </c>
      <c r="S16" s="4"/>
    </row>
    <row r="17" spans="1:19" ht="21.95" customHeight="1">
      <c r="A17" s="228">
        <v>4</v>
      </c>
      <c r="B17" s="220"/>
      <c r="C17" s="229">
        <v>7</v>
      </c>
      <c r="D17" s="225" t="s">
        <v>25</v>
      </c>
      <c r="E17" s="108" t="s">
        <v>12</v>
      </c>
      <c r="G17" s="231" t="s">
        <v>13</v>
      </c>
      <c r="H17" s="236"/>
      <c r="I17" s="241"/>
      <c r="J17" s="242"/>
      <c r="K17" s="243"/>
      <c r="L17" s="232">
        <f>AND(F18&gt;=16,F18&lt;=20)*IF(OR(S15=2,S15=3),((3*F18-48)/4)+4,IF(S15=4,((3*F18-48)/4)+2,IF(S15=5,((3*F18-48)/4)+1,IF(S15=6,((3*F18-48)/4),0))))+(S15=1)*0</f>
        <v>0</v>
      </c>
      <c r="M17" s="258"/>
      <c r="Q17" s="248"/>
      <c r="R17" s="1" t="s">
        <v>26</v>
      </c>
      <c r="S17" s="4"/>
    </row>
    <row r="18" spans="1:19" ht="21.95" customHeight="1">
      <c r="A18" s="218"/>
      <c r="B18" s="220"/>
      <c r="C18" s="223"/>
      <c r="D18" s="230"/>
      <c r="E18" s="108" t="s">
        <v>16</v>
      </c>
      <c r="F18" s="18"/>
      <c r="G18" s="227"/>
      <c r="H18" s="236"/>
      <c r="I18" s="241"/>
      <c r="J18" s="242"/>
      <c r="K18" s="243"/>
      <c r="L18" s="233"/>
      <c r="M18" s="258"/>
      <c r="O18" s="24"/>
      <c r="R18" s="83"/>
      <c r="S18" s="84"/>
    </row>
    <row r="19" spans="1:19" ht="24.95" customHeight="1">
      <c r="A19" s="228">
        <v>5</v>
      </c>
      <c r="B19" s="220"/>
      <c r="C19" s="229">
        <v>13</v>
      </c>
      <c r="D19" s="225" t="s">
        <v>27</v>
      </c>
      <c r="E19" s="108" t="s">
        <v>28</v>
      </c>
      <c r="G19" s="231" t="s">
        <v>13</v>
      </c>
      <c r="H19" s="236"/>
      <c r="I19" s="241"/>
      <c r="J19" s="242"/>
      <c r="K19" s="243"/>
      <c r="L19" s="232">
        <f>IF(S19=2,8,IF(AND(S19=3,S25=1),13,IF(AND(S19=3,S25=2),8,IF(AND(S19=4,S25=1),8,IF(AND(S19=4,S25=2),5,IF(AND(S19=5,S25=1),4,IF(AND(S19=5,S25=2),2,0)))))))</f>
        <v>0</v>
      </c>
      <c r="M19" s="258"/>
      <c r="Q19" s="248" t="s">
        <v>29</v>
      </c>
      <c r="R19" s="1" t="s">
        <v>18</v>
      </c>
      <c r="S19" s="5">
        <v>1</v>
      </c>
    </row>
    <row r="20" spans="1:19" ht="24.95" customHeight="1">
      <c r="A20" s="218"/>
      <c r="B20" s="220"/>
      <c r="C20" s="223"/>
      <c r="D20" s="225"/>
      <c r="E20" s="108" t="s">
        <v>30</v>
      </c>
      <c r="G20" s="227"/>
      <c r="H20" s="236"/>
      <c r="I20" s="241"/>
      <c r="J20" s="242"/>
      <c r="K20" s="243"/>
      <c r="L20" s="233"/>
      <c r="M20" s="258"/>
      <c r="Q20" s="248"/>
      <c r="R20" s="1" t="s">
        <v>31</v>
      </c>
      <c r="S20" s="4"/>
    </row>
    <row r="21" spans="1:19" ht="21.95" customHeight="1">
      <c r="A21" s="228">
        <v>6</v>
      </c>
      <c r="B21" s="220"/>
      <c r="C21" s="229">
        <v>9</v>
      </c>
      <c r="D21" s="225" t="s">
        <v>32</v>
      </c>
      <c r="E21" s="39" t="s">
        <v>33</v>
      </c>
      <c r="F21" s="40"/>
      <c r="G21" s="254" t="s">
        <v>13</v>
      </c>
      <c r="H21" s="236"/>
      <c r="I21" s="241"/>
      <c r="J21" s="242"/>
      <c r="K21" s="243"/>
      <c r="L21" s="232">
        <f>MIN(S29*6+S30*9+S31*6+S32*6,9)</f>
        <v>0</v>
      </c>
      <c r="M21" s="258"/>
      <c r="Q21" s="248"/>
      <c r="R21" s="1" t="s">
        <v>34</v>
      </c>
      <c r="S21" s="4"/>
    </row>
    <row r="22" spans="1:19" ht="21.95" customHeight="1">
      <c r="A22" s="249"/>
      <c r="B22" s="220"/>
      <c r="C22" s="251"/>
      <c r="D22" s="225"/>
      <c r="E22" s="39" t="s">
        <v>35</v>
      </c>
      <c r="F22" s="40"/>
      <c r="G22" s="255"/>
      <c r="H22" s="236"/>
      <c r="I22" s="241"/>
      <c r="J22" s="242"/>
      <c r="K22" s="243"/>
      <c r="L22" s="260"/>
      <c r="M22" s="258"/>
      <c r="Q22" s="248"/>
      <c r="R22" s="1" t="s">
        <v>36</v>
      </c>
      <c r="S22" s="4"/>
    </row>
    <row r="23" spans="1:19" ht="21.95" customHeight="1">
      <c r="A23" s="249"/>
      <c r="B23" s="220"/>
      <c r="C23" s="251"/>
      <c r="D23" s="225"/>
      <c r="E23" s="41" t="s">
        <v>37</v>
      </c>
      <c r="F23" s="42"/>
      <c r="G23" s="255"/>
      <c r="H23" s="236"/>
      <c r="I23" s="241"/>
      <c r="J23" s="242"/>
      <c r="K23" s="243"/>
      <c r="L23" s="260"/>
      <c r="M23" s="258"/>
      <c r="Q23" s="248"/>
      <c r="R23" s="1" t="s">
        <v>38</v>
      </c>
      <c r="S23" s="4"/>
    </row>
    <row r="24" spans="1:19" ht="44.1" customHeight="1" thickBot="1">
      <c r="A24" s="250"/>
      <c r="B24" s="221"/>
      <c r="C24" s="252"/>
      <c r="D24" s="253"/>
      <c r="E24" s="115" t="s">
        <v>272</v>
      </c>
      <c r="F24" s="43"/>
      <c r="G24" s="256"/>
      <c r="H24" s="237"/>
      <c r="I24" s="244"/>
      <c r="J24" s="245"/>
      <c r="K24" s="246"/>
      <c r="L24" s="261"/>
      <c r="M24" s="259"/>
      <c r="Q24" s="248"/>
      <c r="R24" s="83"/>
      <c r="S24" s="84"/>
    </row>
    <row r="25" spans="1:19" ht="21.95" customHeight="1">
      <c r="A25" s="44">
        <v>7</v>
      </c>
      <c r="B25" s="262" t="s">
        <v>261</v>
      </c>
      <c r="C25" s="265">
        <v>35</v>
      </c>
      <c r="D25" s="45" t="s">
        <v>39</v>
      </c>
      <c r="E25" s="267" t="s">
        <v>40</v>
      </c>
      <c r="F25" s="267"/>
      <c r="G25" s="46" t="s">
        <v>41</v>
      </c>
      <c r="H25" s="268" t="s">
        <v>42</v>
      </c>
      <c r="I25" s="9"/>
      <c r="J25" s="9"/>
      <c r="K25" s="9"/>
      <c r="L25" s="270">
        <f>MIN(SUM(K25:K28),35)</f>
        <v>0</v>
      </c>
      <c r="M25" s="280"/>
      <c r="O25" s="22"/>
      <c r="Q25" s="283" t="s">
        <v>43</v>
      </c>
      <c r="R25" s="1" t="s">
        <v>44</v>
      </c>
      <c r="S25" s="6">
        <v>1</v>
      </c>
    </row>
    <row r="26" spans="1:19" ht="21.95" customHeight="1">
      <c r="A26" s="47">
        <v>8</v>
      </c>
      <c r="B26" s="263"/>
      <c r="C26" s="266"/>
      <c r="D26" s="48" t="s">
        <v>45</v>
      </c>
      <c r="E26" s="284" t="s">
        <v>46</v>
      </c>
      <c r="F26" s="284"/>
      <c r="G26" s="49" t="s">
        <v>47</v>
      </c>
      <c r="H26" s="269"/>
      <c r="I26" s="10"/>
      <c r="J26" s="10"/>
      <c r="K26" s="10"/>
      <c r="L26" s="271"/>
      <c r="M26" s="281"/>
      <c r="P26" s="22"/>
      <c r="Q26" s="283"/>
      <c r="R26" s="1" t="s">
        <v>48</v>
      </c>
      <c r="S26" s="4"/>
    </row>
    <row r="27" spans="1:19" ht="21.95" customHeight="1">
      <c r="A27" s="47">
        <v>9</v>
      </c>
      <c r="B27" s="263"/>
      <c r="C27" s="266"/>
      <c r="D27" s="51" t="s">
        <v>49</v>
      </c>
      <c r="E27" s="285" t="s">
        <v>50</v>
      </c>
      <c r="F27" s="286"/>
      <c r="G27" s="49" t="s">
        <v>51</v>
      </c>
      <c r="H27" s="269"/>
      <c r="I27" s="10"/>
      <c r="J27" s="10"/>
      <c r="K27" s="10"/>
      <c r="L27" s="271"/>
      <c r="M27" s="281"/>
      <c r="P27" s="22"/>
      <c r="Q27" s="52"/>
      <c r="R27" s="85"/>
      <c r="S27" s="20"/>
    </row>
    <row r="28" spans="1:19" ht="21.95" customHeight="1">
      <c r="A28" s="47">
        <v>10</v>
      </c>
      <c r="B28" s="263"/>
      <c r="C28" s="266"/>
      <c r="D28" s="54" t="s">
        <v>52</v>
      </c>
      <c r="E28" s="285" t="s">
        <v>244</v>
      </c>
      <c r="F28" s="286"/>
      <c r="G28" s="49" t="s">
        <v>51</v>
      </c>
      <c r="H28" s="269"/>
      <c r="I28" s="10"/>
      <c r="J28" s="10"/>
      <c r="K28" s="10"/>
      <c r="L28" s="271"/>
      <c r="M28" s="281"/>
      <c r="P28" s="22"/>
      <c r="Q28" s="52"/>
      <c r="R28" s="85"/>
      <c r="S28" s="20"/>
    </row>
    <row r="29" spans="1:19" ht="21.95" customHeight="1">
      <c r="A29" s="47">
        <v>11</v>
      </c>
      <c r="B29" s="263"/>
      <c r="C29" s="229">
        <v>6</v>
      </c>
      <c r="D29" s="225" t="s">
        <v>53</v>
      </c>
      <c r="E29" s="279" t="s">
        <v>54</v>
      </c>
      <c r="F29" s="55" t="s">
        <v>31</v>
      </c>
      <c r="G29" s="56" t="s">
        <v>55</v>
      </c>
      <c r="H29" s="269"/>
      <c r="I29" s="11"/>
      <c r="J29" s="11"/>
      <c r="K29" s="11"/>
      <c r="L29" s="185">
        <f>MIN(SUM(K29:K30),6)</f>
        <v>0</v>
      </c>
      <c r="M29" s="281"/>
      <c r="R29" s="7"/>
      <c r="S29" s="8" t="b">
        <v>0</v>
      </c>
    </row>
    <row r="30" spans="1:19" ht="21.95" customHeight="1">
      <c r="A30" s="47">
        <v>12</v>
      </c>
      <c r="B30" s="263"/>
      <c r="C30" s="223"/>
      <c r="D30" s="225"/>
      <c r="E30" s="287"/>
      <c r="F30" s="55" t="s">
        <v>34</v>
      </c>
      <c r="G30" s="56" t="s">
        <v>56</v>
      </c>
      <c r="H30" s="269"/>
      <c r="I30" s="11"/>
      <c r="J30" s="11"/>
      <c r="K30" s="11"/>
      <c r="L30" s="185"/>
      <c r="M30" s="281"/>
      <c r="P30" s="22"/>
      <c r="Q30" s="288" t="s">
        <v>57</v>
      </c>
      <c r="R30" s="7"/>
      <c r="S30" s="8" t="b">
        <v>0</v>
      </c>
    </row>
    <row r="31" spans="1:19" ht="21.95" customHeight="1">
      <c r="A31" s="47">
        <v>13</v>
      </c>
      <c r="B31" s="263"/>
      <c r="C31" s="229">
        <v>10</v>
      </c>
      <c r="D31" s="225" t="s">
        <v>58</v>
      </c>
      <c r="E31" s="279" t="s">
        <v>59</v>
      </c>
      <c r="F31" s="55" t="s">
        <v>31</v>
      </c>
      <c r="G31" s="56" t="s">
        <v>56</v>
      </c>
      <c r="H31" s="269"/>
      <c r="I31" s="11"/>
      <c r="J31" s="11"/>
      <c r="K31" s="11"/>
      <c r="L31" s="185">
        <f>MIN(SUM(K31:K32),10)</f>
        <v>0</v>
      </c>
      <c r="M31" s="281"/>
      <c r="Q31" s="288"/>
      <c r="R31" s="7"/>
      <c r="S31" s="8" t="b">
        <v>0</v>
      </c>
    </row>
    <row r="32" spans="1:19" ht="21.95" customHeight="1">
      <c r="A32" s="47">
        <v>14</v>
      </c>
      <c r="B32" s="263"/>
      <c r="C32" s="223"/>
      <c r="D32" s="225"/>
      <c r="E32" s="287"/>
      <c r="F32" s="55" t="s">
        <v>34</v>
      </c>
      <c r="G32" s="56">
        <v>1</v>
      </c>
      <c r="H32" s="269"/>
      <c r="I32" s="11"/>
      <c r="J32" s="11"/>
      <c r="K32" s="11"/>
      <c r="L32" s="185"/>
      <c r="M32" s="281"/>
      <c r="P32" s="24"/>
      <c r="Q32" s="288"/>
      <c r="R32" s="7"/>
      <c r="S32" s="8" t="b">
        <v>0</v>
      </c>
    </row>
    <row r="33" spans="1:19" ht="50.1" customHeight="1">
      <c r="A33" s="47">
        <v>15</v>
      </c>
      <c r="B33" s="263"/>
      <c r="C33" s="58">
        <v>8</v>
      </c>
      <c r="D33" s="59" t="s">
        <v>60</v>
      </c>
      <c r="E33" s="272" t="s">
        <v>61</v>
      </c>
      <c r="F33" s="272"/>
      <c r="G33" s="49" t="s">
        <v>62</v>
      </c>
      <c r="H33" s="269"/>
      <c r="I33" s="10"/>
      <c r="J33" s="10"/>
      <c r="K33" s="10"/>
      <c r="L33" s="105">
        <f>MIN(K33*1,8)</f>
        <v>0</v>
      </c>
      <c r="M33" s="281"/>
      <c r="P33" s="22"/>
    </row>
    <row r="34" spans="1:19" ht="44.1" customHeight="1">
      <c r="A34" s="47">
        <v>16</v>
      </c>
      <c r="B34" s="263"/>
      <c r="C34" s="109">
        <v>10</v>
      </c>
      <c r="D34" s="59" t="s">
        <v>63</v>
      </c>
      <c r="E34" s="272" t="s">
        <v>64</v>
      </c>
      <c r="F34" s="272"/>
      <c r="G34" s="60" t="s">
        <v>65</v>
      </c>
      <c r="H34" s="269"/>
      <c r="I34" s="10"/>
      <c r="J34" s="10"/>
      <c r="K34" s="10"/>
      <c r="L34" s="105">
        <f>MIN(K34*1,10)</f>
        <v>0</v>
      </c>
      <c r="M34" s="281"/>
      <c r="Q34" s="22"/>
    </row>
    <row r="35" spans="1:19" ht="44.1" customHeight="1">
      <c r="A35" s="47">
        <v>17</v>
      </c>
      <c r="B35" s="263"/>
      <c r="C35" s="109">
        <v>6</v>
      </c>
      <c r="D35" s="100" t="s">
        <v>66</v>
      </c>
      <c r="E35" s="284" t="s">
        <v>67</v>
      </c>
      <c r="F35" s="284"/>
      <c r="G35" s="56">
        <v>2</v>
      </c>
      <c r="H35" s="61" t="s">
        <v>68</v>
      </c>
      <c r="I35" s="11"/>
      <c r="J35" s="11"/>
      <c r="K35" s="11"/>
      <c r="L35" s="105">
        <f>MIN(K35*1,6)</f>
        <v>0</v>
      </c>
      <c r="M35" s="281"/>
    </row>
    <row r="36" spans="1:19" ht="66" customHeight="1" thickBot="1">
      <c r="A36" s="62">
        <v>18</v>
      </c>
      <c r="B36" s="264"/>
      <c r="C36" s="111">
        <v>5</v>
      </c>
      <c r="D36" s="102" t="s">
        <v>69</v>
      </c>
      <c r="E36" s="295" t="s">
        <v>70</v>
      </c>
      <c r="F36" s="296"/>
      <c r="G36" s="63" t="s">
        <v>41</v>
      </c>
      <c r="H36" s="64" t="s">
        <v>14</v>
      </c>
      <c r="I36" s="12"/>
      <c r="J36" s="12"/>
      <c r="K36" s="12"/>
      <c r="L36" s="65">
        <f>MIN(K36*1,5)</f>
        <v>0</v>
      </c>
      <c r="M36" s="282"/>
    </row>
    <row r="37" spans="1:19" s="22" customFormat="1" ht="24" customHeight="1">
      <c r="A37" s="44">
        <v>19</v>
      </c>
      <c r="B37" s="273" t="s">
        <v>252</v>
      </c>
      <c r="C37" s="276">
        <v>85</v>
      </c>
      <c r="D37" s="224" t="s">
        <v>71</v>
      </c>
      <c r="E37" s="267" t="s">
        <v>72</v>
      </c>
      <c r="F37" s="267"/>
      <c r="G37" s="66">
        <v>45</v>
      </c>
      <c r="H37" s="234" t="s">
        <v>73</v>
      </c>
      <c r="I37" s="234" t="s">
        <v>13</v>
      </c>
      <c r="J37" s="13"/>
      <c r="K37" s="234" t="s">
        <v>13</v>
      </c>
      <c r="L37" s="270">
        <f>MIN(MIN(J37*1,45)+MIN(J38*1,15)+MIN(J39*1,5)+MIN(J40*1,10)+MIN(J41*1,10),85)</f>
        <v>0</v>
      </c>
      <c r="M37" s="290" t="s">
        <v>298</v>
      </c>
      <c r="S37" s="34"/>
    </row>
    <row r="38" spans="1:19" s="22" customFormat="1" ht="45.95" customHeight="1">
      <c r="A38" s="47">
        <v>20</v>
      </c>
      <c r="B38" s="274"/>
      <c r="C38" s="277"/>
      <c r="D38" s="225"/>
      <c r="E38" s="284" t="s">
        <v>74</v>
      </c>
      <c r="F38" s="284"/>
      <c r="G38" s="56">
        <v>15</v>
      </c>
      <c r="H38" s="235"/>
      <c r="I38" s="235"/>
      <c r="J38" s="11"/>
      <c r="K38" s="235"/>
      <c r="L38" s="271"/>
      <c r="M38" s="291"/>
      <c r="S38" s="34"/>
    </row>
    <row r="39" spans="1:19" s="22" customFormat="1" ht="24" customHeight="1">
      <c r="A39" s="47">
        <v>21</v>
      </c>
      <c r="B39" s="274"/>
      <c r="C39" s="277"/>
      <c r="D39" s="225"/>
      <c r="E39" s="293" t="s">
        <v>75</v>
      </c>
      <c r="F39" s="293"/>
      <c r="G39" s="56">
        <v>5</v>
      </c>
      <c r="H39" s="235"/>
      <c r="I39" s="235"/>
      <c r="J39" s="11"/>
      <c r="K39" s="235"/>
      <c r="L39" s="271"/>
      <c r="M39" s="291"/>
      <c r="S39" s="34"/>
    </row>
    <row r="40" spans="1:19" s="22" customFormat="1" ht="24" customHeight="1">
      <c r="A40" s="47">
        <v>22</v>
      </c>
      <c r="B40" s="274"/>
      <c r="C40" s="277"/>
      <c r="D40" s="225"/>
      <c r="E40" s="284" t="s">
        <v>76</v>
      </c>
      <c r="F40" s="284"/>
      <c r="G40" s="56">
        <v>10</v>
      </c>
      <c r="H40" s="235"/>
      <c r="I40" s="235"/>
      <c r="J40" s="11"/>
      <c r="K40" s="235"/>
      <c r="L40" s="271"/>
      <c r="M40" s="291"/>
      <c r="S40" s="34"/>
    </row>
    <row r="41" spans="1:19" s="22" customFormat="1" ht="45.95" customHeight="1" thickBot="1">
      <c r="A41" s="67">
        <v>23</v>
      </c>
      <c r="B41" s="275"/>
      <c r="C41" s="229"/>
      <c r="D41" s="278"/>
      <c r="E41" s="294" t="s">
        <v>77</v>
      </c>
      <c r="F41" s="294"/>
      <c r="G41" s="119">
        <v>10</v>
      </c>
      <c r="H41" s="279"/>
      <c r="I41" s="279"/>
      <c r="J41" s="116"/>
      <c r="K41" s="279"/>
      <c r="L41" s="289"/>
      <c r="M41" s="292"/>
      <c r="S41" s="34"/>
    </row>
    <row r="42" spans="1:19" ht="21.95" customHeight="1">
      <c r="A42" s="68" t="s">
        <v>78</v>
      </c>
      <c r="B42" s="306" t="s">
        <v>258</v>
      </c>
      <c r="C42" s="276">
        <v>15</v>
      </c>
      <c r="D42" s="224" t="s">
        <v>79</v>
      </c>
      <c r="E42" s="234" t="s">
        <v>245</v>
      </c>
      <c r="F42" s="35" t="s">
        <v>80</v>
      </c>
      <c r="G42" s="69" t="s">
        <v>81</v>
      </c>
      <c r="H42" s="234" t="s">
        <v>82</v>
      </c>
      <c r="I42" s="13"/>
      <c r="J42" s="13"/>
      <c r="K42" s="13"/>
      <c r="L42" s="301">
        <f>MIN(SUM(K42:K43),15)</f>
        <v>0</v>
      </c>
      <c r="M42" s="297"/>
    </row>
    <row r="43" spans="1:19" ht="21.95" customHeight="1">
      <c r="A43" s="110" t="s">
        <v>83</v>
      </c>
      <c r="B43" s="307"/>
      <c r="C43" s="300"/>
      <c r="D43" s="225"/>
      <c r="E43" s="236"/>
      <c r="F43" s="108" t="s">
        <v>84</v>
      </c>
      <c r="G43" s="60" t="s">
        <v>85</v>
      </c>
      <c r="H43" s="235"/>
      <c r="I43" s="11"/>
      <c r="J43" s="11"/>
      <c r="K43" s="11"/>
      <c r="L43" s="302"/>
      <c r="M43" s="298"/>
    </row>
    <row r="44" spans="1:19" ht="21.95" customHeight="1">
      <c r="A44" s="110" t="s">
        <v>86</v>
      </c>
      <c r="B44" s="307"/>
      <c r="C44" s="109">
        <v>10</v>
      </c>
      <c r="D44" s="225"/>
      <c r="E44" s="293" t="s">
        <v>246</v>
      </c>
      <c r="F44" s="293"/>
      <c r="G44" s="60" t="s">
        <v>65</v>
      </c>
      <c r="H44" s="235"/>
      <c r="I44" s="4"/>
      <c r="J44" s="4"/>
      <c r="K44" s="4"/>
      <c r="L44" s="98">
        <f>MIN(K44*1,10)</f>
        <v>0</v>
      </c>
      <c r="M44" s="298"/>
    </row>
    <row r="45" spans="1:19" ht="21.95" customHeight="1">
      <c r="A45" s="110" t="s">
        <v>87</v>
      </c>
      <c r="B45" s="307"/>
      <c r="C45" s="109">
        <v>7</v>
      </c>
      <c r="D45" s="225"/>
      <c r="E45" s="293" t="s">
        <v>249</v>
      </c>
      <c r="F45" s="293"/>
      <c r="G45" s="60" t="s">
        <v>62</v>
      </c>
      <c r="H45" s="235"/>
      <c r="I45" s="4"/>
      <c r="J45" s="4"/>
      <c r="K45" s="4"/>
      <c r="L45" s="98">
        <f>MIN(K45*1,7)</f>
        <v>0</v>
      </c>
      <c r="M45" s="298"/>
    </row>
    <row r="46" spans="1:19" ht="21.95" customHeight="1">
      <c r="A46" s="110" t="s">
        <v>88</v>
      </c>
      <c r="B46" s="307"/>
      <c r="C46" s="109">
        <v>5</v>
      </c>
      <c r="D46" s="225"/>
      <c r="E46" s="293" t="s">
        <v>248</v>
      </c>
      <c r="F46" s="293"/>
      <c r="G46" s="60" t="s">
        <v>89</v>
      </c>
      <c r="H46" s="235"/>
      <c r="I46" s="4"/>
      <c r="J46" s="4"/>
      <c r="K46" s="4"/>
      <c r="L46" s="98">
        <f>MIN(K46*1,5)</f>
        <v>0</v>
      </c>
      <c r="M46" s="298"/>
    </row>
    <row r="47" spans="1:19" ht="21.95" customHeight="1">
      <c r="A47" s="110" t="s">
        <v>90</v>
      </c>
      <c r="B47" s="307"/>
      <c r="C47" s="109">
        <v>8</v>
      </c>
      <c r="D47" s="225"/>
      <c r="E47" s="293" t="s">
        <v>247</v>
      </c>
      <c r="F47" s="293"/>
      <c r="G47" s="60" t="s">
        <v>65</v>
      </c>
      <c r="H47" s="235"/>
      <c r="I47" s="4"/>
      <c r="J47" s="4"/>
      <c r="K47" s="4"/>
      <c r="L47" s="98">
        <f>MIN(K47*1,8)</f>
        <v>0</v>
      </c>
      <c r="M47" s="298"/>
      <c r="Q47" s="22"/>
    </row>
    <row r="48" spans="1:19" ht="21.95" customHeight="1">
      <c r="A48" s="110" t="s">
        <v>91</v>
      </c>
      <c r="B48" s="307"/>
      <c r="C48" s="277">
        <v>10</v>
      </c>
      <c r="D48" s="225" t="s">
        <v>92</v>
      </c>
      <c r="E48" s="235" t="s">
        <v>250</v>
      </c>
      <c r="F48" s="108" t="s">
        <v>93</v>
      </c>
      <c r="G48" s="56" t="s">
        <v>94</v>
      </c>
      <c r="H48" s="235" t="s">
        <v>95</v>
      </c>
      <c r="I48" s="11"/>
      <c r="J48" s="11"/>
      <c r="K48" s="11"/>
      <c r="L48" s="185">
        <f>MIN(SUM(K48:K49),10)</f>
        <v>0</v>
      </c>
      <c r="M48" s="298"/>
      <c r="P48" s="22"/>
      <c r="Q48" s="22"/>
    </row>
    <row r="49" spans="1:21" ht="21.95" customHeight="1">
      <c r="A49" s="110" t="s">
        <v>96</v>
      </c>
      <c r="B49" s="307"/>
      <c r="C49" s="277"/>
      <c r="D49" s="225"/>
      <c r="E49" s="236"/>
      <c r="F49" s="108" t="s">
        <v>97</v>
      </c>
      <c r="G49" s="56" t="s">
        <v>98</v>
      </c>
      <c r="H49" s="235"/>
      <c r="I49" s="11">
        <v>4.5</v>
      </c>
      <c r="J49" s="11">
        <v>4.5</v>
      </c>
      <c r="K49" s="11"/>
      <c r="L49" s="185"/>
      <c r="M49" s="298"/>
      <c r="P49" s="22"/>
      <c r="Q49" s="22"/>
    </row>
    <row r="50" spans="1:21" ht="21.95" customHeight="1">
      <c r="A50" s="110" t="s">
        <v>99</v>
      </c>
      <c r="B50" s="307"/>
      <c r="C50" s="277">
        <v>5</v>
      </c>
      <c r="D50" s="225"/>
      <c r="E50" s="235" t="s">
        <v>251</v>
      </c>
      <c r="F50" s="108" t="s">
        <v>93</v>
      </c>
      <c r="G50" s="56" t="s">
        <v>100</v>
      </c>
      <c r="H50" s="235"/>
      <c r="I50" s="11"/>
      <c r="J50" s="11"/>
      <c r="K50" s="11"/>
      <c r="L50" s="185">
        <f>MIN(SUM(K50:K51),5)</f>
        <v>0</v>
      </c>
      <c r="M50" s="298"/>
      <c r="P50" s="22"/>
      <c r="Q50" s="22"/>
    </row>
    <row r="51" spans="1:21" ht="21.95" customHeight="1">
      <c r="A51" s="110" t="s">
        <v>101</v>
      </c>
      <c r="B51" s="307"/>
      <c r="C51" s="277"/>
      <c r="D51" s="225"/>
      <c r="E51" s="235"/>
      <c r="F51" s="113" t="s">
        <v>102</v>
      </c>
      <c r="G51" s="56" t="s">
        <v>103</v>
      </c>
      <c r="H51" s="236"/>
      <c r="I51" s="4"/>
      <c r="J51" s="4"/>
      <c r="K51" s="4"/>
      <c r="L51" s="185"/>
      <c r="M51" s="298"/>
      <c r="Q51" s="22"/>
    </row>
    <row r="52" spans="1:21" s="24" customFormat="1" ht="44.1" customHeight="1">
      <c r="A52" s="110" t="s">
        <v>104</v>
      </c>
      <c r="B52" s="307"/>
      <c r="C52" s="300">
        <v>20</v>
      </c>
      <c r="D52" s="225" t="s">
        <v>105</v>
      </c>
      <c r="E52" s="284" t="s">
        <v>225</v>
      </c>
      <c r="F52" s="293"/>
      <c r="G52" s="56">
        <v>10</v>
      </c>
      <c r="H52" s="235" t="s">
        <v>106</v>
      </c>
      <c r="I52" s="11"/>
      <c r="J52" s="11"/>
      <c r="K52" s="11"/>
      <c r="L52" s="185">
        <f>MIN(SUM(K52:K56),20)</f>
        <v>0</v>
      </c>
      <c r="M52" s="298"/>
      <c r="N52" s="22"/>
      <c r="O52" s="23"/>
      <c r="P52" s="23"/>
      <c r="Q52" s="22"/>
      <c r="R52" s="23"/>
      <c r="T52" s="23"/>
      <c r="U52" s="23"/>
    </row>
    <row r="53" spans="1:21" s="24" customFormat="1" ht="21.95" customHeight="1">
      <c r="A53" s="110" t="s">
        <v>107</v>
      </c>
      <c r="B53" s="307"/>
      <c r="C53" s="300"/>
      <c r="D53" s="225"/>
      <c r="E53" s="236"/>
      <c r="F53" s="57" t="s">
        <v>215</v>
      </c>
      <c r="G53" s="60" t="s">
        <v>110</v>
      </c>
      <c r="H53" s="235"/>
      <c r="I53" s="11"/>
      <c r="J53" s="11"/>
      <c r="K53" s="11"/>
      <c r="L53" s="185"/>
      <c r="M53" s="298"/>
      <c r="N53" s="22"/>
      <c r="O53" s="23"/>
      <c r="P53" s="23"/>
      <c r="Q53" s="22"/>
      <c r="R53" s="23"/>
      <c r="T53" s="23"/>
      <c r="U53" s="23"/>
    </row>
    <row r="54" spans="1:21" s="24" customFormat="1" ht="21.95" customHeight="1">
      <c r="A54" s="110" t="s">
        <v>109</v>
      </c>
      <c r="B54" s="307"/>
      <c r="C54" s="300"/>
      <c r="D54" s="225"/>
      <c r="E54" s="236"/>
      <c r="F54" s="57" t="s">
        <v>216</v>
      </c>
      <c r="G54" s="60" t="s">
        <v>112</v>
      </c>
      <c r="H54" s="235"/>
      <c r="I54" s="11"/>
      <c r="J54" s="11"/>
      <c r="K54" s="11"/>
      <c r="L54" s="185"/>
      <c r="M54" s="298"/>
      <c r="N54" s="22"/>
      <c r="O54" s="22"/>
      <c r="P54" s="23"/>
      <c r="Q54" s="22"/>
      <c r="R54" s="23"/>
      <c r="T54" s="23"/>
      <c r="U54" s="23"/>
    </row>
    <row r="55" spans="1:21" s="24" customFormat="1" ht="21.95" customHeight="1">
      <c r="A55" s="110" t="s">
        <v>111</v>
      </c>
      <c r="B55" s="307"/>
      <c r="C55" s="300"/>
      <c r="D55" s="225"/>
      <c r="E55" s="293" t="s">
        <v>214</v>
      </c>
      <c r="F55" s="293"/>
      <c r="G55" s="56">
        <v>7</v>
      </c>
      <c r="H55" s="235"/>
      <c r="I55" s="11"/>
      <c r="J55" s="11"/>
      <c r="K55" s="11"/>
      <c r="L55" s="185"/>
      <c r="M55" s="298"/>
      <c r="N55" s="22"/>
      <c r="O55" s="22"/>
      <c r="P55" s="23"/>
      <c r="Q55" s="22"/>
      <c r="R55" s="23"/>
      <c r="T55" s="23"/>
      <c r="U55" s="23"/>
    </row>
    <row r="56" spans="1:21" s="24" customFormat="1" ht="44.1" customHeight="1">
      <c r="A56" s="110" t="s">
        <v>113</v>
      </c>
      <c r="B56" s="307"/>
      <c r="C56" s="300"/>
      <c r="D56" s="225"/>
      <c r="E56" s="284" t="s">
        <v>213</v>
      </c>
      <c r="F56" s="284"/>
      <c r="G56" s="56">
        <v>3</v>
      </c>
      <c r="H56" s="235"/>
      <c r="I56" s="11"/>
      <c r="J56" s="11"/>
      <c r="K56" s="11"/>
      <c r="L56" s="185"/>
      <c r="M56" s="298"/>
      <c r="N56" s="22"/>
      <c r="O56" s="22"/>
      <c r="P56" s="23"/>
      <c r="Q56" s="22"/>
      <c r="R56" s="23"/>
      <c r="T56" s="23"/>
      <c r="U56" s="23"/>
    </row>
    <row r="57" spans="1:21" s="24" customFormat="1" ht="32.25" customHeight="1">
      <c r="A57" s="303" t="s">
        <v>13</v>
      </c>
      <c r="B57" s="307"/>
      <c r="C57" s="300"/>
      <c r="D57" s="225"/>
      <c r="E57" s="304" t="s">
        <v>210</v>
      </c>
      <c r="F57" s="304"/>
      <c r="G57" s="304"/>
      <c r="H57" s="235"/>
      <c r="I57" s="269" t="s">
        <v>13</v>
      </c>
      <c r="J57" s="269" t="s">
        <v>13</v>
      </c>
      <c r="K57" s="269" t="s">
        <v>13</v>
      </c>
      <c r="L57" s="185"/>
      <c r="M57" s="298"/>
      <c r="N57" s="22"/>
      <c r="O57" s="23"/>
      <c r="P57" s="23"/>
      <c r="Q57" s="22"/>
      <c r="R57" s="23"/>
      <c r="T57" s="23"/>
      <c r="U57" s="23"/>
    </row>
    <row r="58" spans="1:21" s="24" customFormat="1" ht="19.5" customHeight="1">
      <c r="A58" s="303"/>
      <c r="B58" s="307"/>
      <c r="C58" s="300"/>
      <c r="D58" s="225"/>
      <c r="E58" s="305" t="s">
        <v>115</v>
      </c>
      <c r="F58" s="305"/>
      <c r="G58" s="305"/>
      <c r="H58" s="235"/>
      <c r="I58" s="269"/>
      <c r="J58" s="269"/>
      <c r="K58" s="269"/>
      <c r="L58" s="185"/>
      <c r="M58" s="298"/>
      <c r="N58" s="22"/>
      <c r="O58" s="23"/>
      <c r="P58" s="23"/>
      <c r="Q58" s="22"/>
      <c r="R58" s="23"/>
      <c r="T58" s="23"/>
      <c r="U58" s="23"/>
    </row>
    <row r="59" spans="1:21" s="24" customFormat="1" ht="36" customHeight="1">
      <c r="A59" s="110" t="s">
        <v>114</v>
      </c>
      <c r="B59" s="307"/>
      <c r="C59" s="58">
        <v>10</v>
      </c>
      <c r="D59" s="100" t="s">
        <v>117</v>
      </c>
      <c r="E59" s="272" t="s">
        <v>118</v>
      </c>
      <c r="F59" s="272"/>
      <c r="G59" s="50" t="s">
        <v>110</v>
      </c>
      <c r="H59" s="104" t="s">
        <v>119</v>
      </c>
      <c r="I59" s="14"/>
      <c r="J59" s="14"/>
      <c r="K59" s="14"/>
      <c r="L59" s="98">
        <f>MIN(K59*1,10)</f>
        <v>0</v>
      </c>
      <c r="M59" s="298"/>
      <c r="N59" s="22"/>
      <c r="O59" s="23"/>
      <c r="P59" s="23"/>
      <c r="Q59" s="23"/>
      <c r="R59" s="23"/>
      <c r="T59" s="23"/>
      <c r="U59" s="23"/>
    </row>
    <row r="60" spans="1:21" s="24" customFormat="1" ht="18" customHeight="1">
      <c r="A60" s="110" t="s">
        <v>116</v>
      </c>
      <c r="B60" s="307"/>
      <c r="C60" s="277">
        <v>10</v>
      </c>
      <c r="D60" s="225" t="s">
        <v>121</v>
      </c>
      <c r="E60" s="236" t="s">
        <v>122</v>
      </c>
      <c r="F60" s="57" t="s">
        <v>211</v>
      </c>
      <c r="G60" s="101">
        <v>10</v>
      </c>
      <c r="H60" s="235" t="s">
        <v>123</v>
      </c>
      <c r="I60" s="11"/>
      <c r="J60" s="11"/>
      <c r="K60" s="11"/>
      <c r="L60" s="185">
        <f>MIN(SUM(K60:K65),10)</f>
        <v>0</v>
      </c>
      <c r="M60" s="298"/>
      <c r="N60" s="22"/>
      <c r="O60" s="23"/>
      <c r="P60" s="23"/>
      <c r="Q60" s="23"/>
      <c r="R60" s="23"/>
      <c r="T60" s="23"/>
      <c r="U60" s="23"/>
    </row>
    <row r="61" spans="1:21" s="24" customFormat="1" ht="18" customHeight="1">
      <c r="A61" s="110" t="s">
        <v>120</v>
      </c>
      <c r="B61" s="307"/>
      <c r="C61" s="277"/>
      <c r="D61" s="225"/>
      <c r="E61" s="236"/>
      <c r="F61" s="57" t="s">
        <v>212</v>
      </c>
      <c r="G61" s="56">
        <v>7</v>
      </c>
      <c r="H61" s="235"/>
      <c r="I61" s="11"/>
      <c r="J61" s="11"/>
      <c r="K61" s="11"/>
      <c r="L61" s="185"/>
      <c r="M61" s="298"/>
      <c r="N61" s="22"/>
      <c r="O61" s="23"/>
      <c r="P61" s="23"/>
      <c r="Q61" s="23"/>
      <c r="R61" s="23"/>
      <c r="T61" s="23"/>
      <c r="U61" s="23"/>
    </row>
    <row r="62" spans="1:21" s="24" customFormat="1" ht="18" customHeight="1">
      <c r="A62" s="110" t="s">
        <v>124</v>
      </c>
      <c r="B62" s="307"/>
      <c r="C62" s="277"/>
      <c r="D62" s="225"/>
      <c r="E62" s="236" t="s">
        <v>126</v>
      </c>
      <c r="F62" s="57" t="s">
        <v>211</v>
      </c>
      <c r="G62" s="56">
        <v>5</v>
      </c>
      <c r="H62" s="235"/>
      <c r="I62" s="11"/>
      <c r="J62" s="11"/>
      <c r="K62" s="11"/>
      <c r="L62" s="185"/>
      <c r="M62" s="298"/>
      <c r="N62" s="22"/>
      <c r="O62" s="23"/>
      <c r="P62" s="23"/>
      <c r="Q62" s="23"/>
      <c r="R62" s="23"/>
      <c r="T62" s="23"/>
      <c r="U62" s="23"/>
    </row>
    <row r="63" spans="1:21" s="24" customFormat="1" ht="18" customHeight="1">
      <c r="A63" s="110" t="s">
        <v>125</v>
      </c>
      <c r="B63" s="307"/>
      <c r="C63" s="277"/>
      <c r="D63" s="225"/>
      <c r="E63" s="236"/>
      <c r="F63" s="57" t="s">
        <v>212</v>
      </c>
      <c r="G63" s="56">
        <v>3</v>
      </c>
      <c r="H63" s="235"/>
      <c r="I63" s="11"/>
      <c r="J63" s="11"/>
      <c r="K63" s="11"/>
      <c r="L63" s="185"/>
      <c r="M63" s="298"/>
      <c r="N63" s="22"/>
      <c r="O63" s="23"/>
      <c r="P63" s="23"/>
      <c r="Q63" s="23"/>
      <c r="R63" s="23"/>
      <c r="T63" s="23"/>
      <c r="U63" s="23"/>
    </row>
    <row r="64" spans="1:21" s="24" customFormat="1" ht="18" customHeight="1">
      <c r="A64" s="110" t="s">
        <v>127</v>
      </c>
      <c r="B64" s="307"/>
      <c r="C64" s="277"/>
      <c r="D64" s="225"/>
      <c r="E64" s="236" t="s">
        <v>129</v>
      </c>
      <c r="F64" s="57" t="s">
        <v>211</v>
      </c>
      <c r="G64" s="56">
        <v>3</v>
      </c>
      <c r="H64" s="235"/>
      <c r="I64" s="11"/>
      <c r="J64" s="11"/>
      <c r="K64" s="11"/>
      <c r="L64" s="185"/>
      <c r="M64" s="298"/>
      <c r="N64" s="22"/>
      <c r="O64" s="23"/>
      <c r="P64" s="23"/>
      <c r="Q64" s="23"/>
      <c r="R64" s="70"/>
      <c r="T64" s="23"/>
      <c r="U64" s="23"/>
    </row>
    <row r="65" spans="1:21" s="24" customFormat="1" ht="18" customHeight="1">
      <c r="A65" s="110" t="s">
        <v>128</v>
      </c>
      <c r="B65" s="307"/>
      <c r="C65" s="277"/>
      <c r="D65" s="225"/>
      <c r="E65" s="236"/>
      <c r="F65" s="57" t="s">
        <v>212</v>
      </c>
      <c r="G65" s="56">
        <v>1</v>
      </c>
      <c r="H65" s="235"/>
      <c r="I65" s="11"/>
      <c r="J65" s="11"/>
      <c r="K65" s="11"/>
      <c r="L65" s="185"/>
      <c r="M65" s="298"/>
      <c r="N65" s="22"/>
      <c r="O65" s="23"/>
      <c r="P65" s="23"/>
      <c r="Q65" s="22"/>
      <c r="R65" s="23"/>
      <c r="T65" s="23"/>
      <c r="U65" s="23"/>
    </row>
    <row r="66" spans="1:21" s="24" customFormat="1" ht="62.1" customHeight="1">
      <c r="A66" s="110" t="s">
        <v>130</v>
      </c>
      <c r="B66" s="307"/>
      <c r="C66" s="277">
        <v>20</v>
      </c>
      <c r="D66" s="225" t="s">
        <v>132</v>
      </c>
      <c r="E66" s="284" t="s">
        <v>217</v>
      </c>
      <c r="F66" s="284"/>
      <c r="G66" s="56">
        <v>10</v>
      </c>
      <c r="H66" s="235" t="s">
        <v>123</v>
      </c>
      <c r="I66" s="11"/>
      <c r="J66" s="11"/>
      <c r="K66" s="11"/>
      <c r="L66" s="185">
        <f>MIN(SUM(K66:K68)+SUM(K69:K79),20)</f>
        <v>0</v>
      </c>
      <c r="M66" s="298"/>
      <c r="N66" s="22"/>
      <c r="O66" s="23"/>
      <c r="P66" s="23"/>
      <c r="Q66" s="23"/>
      <c r="R66" s="23"/>
      <c r="T66" s="23"/>
      <c r="U66" s="23"/>
    </row>
    <row r="67" spans="1:21" ht="62.1" customHeight="1">
      <c r="A67" s="110" t="s">
        <v>131</v>
      </c>
      <c r="B67" s="307"/>
      <c r="C67" s="277"/>
      <c r="D67" s="225"/>
      <c r="E67" s="284" t="s">
        <v>218</v>
      </c>
      <c r="F67" s="284"/>
      <c r="G67" s="56">
        <v>5</v>
      </c>
      <c r="H67" s="235"/>
      <c r="I67" s="11"/>
      <c r="J67" s="11"/>
      <c r="K67" s="11"/>
      <c r="L67" s="185"/>
      <c r="M67" s="298"/>
    </row>
    <row r="68" spans="1:21" ht="44.1" customHeight="1">
      <c r="A68" s="110" t="s">
        <v>133</v>
      </c>
      <c r="B68" s="307"/>
      <c r="C68" s="277"/>
      <c r="D68" s="225"/>
      <c r="E68" s="316" t="s">
        <v>254</v>
      </c>
      <c r="F68" s="316"/>
      <c r="G68" s="56">
        <v>3</v>
      </c>
      <c r="H68" s="235"/>
      <c r="I68" s="11"/>
      <c r="J68" s="11"/>
      <c r="K68" s="11"/>
      <c r="L68" s="185"/>
      <c r="M68" s="298"/>
    </row>
    <row r="69" spans="1:21" ht="19.5" customHeight="1">
      <c r="A69" s="110" t="s">
        <v>134</v>
      </c>
      <c r="B69" s="307"/>
      <c r="C69" s="277"/>
      <c r="D69" s="225"/>
      <c r="E69" s="317" t="s">
        <v>137</v>
      </c>
      <c r="F69" s="317"/>
      <c r="G69" s="71">
        <v>10</v>
      </c>
      <c r="H69" s="235"/>
      <c r="I69" s="11"/>
      <c r="J69" s="11"/>
      <c r="K69" s="11"/>
      <c r="L69" s="185"/>
      <c r="M69" s="298"/>
    </row>
    <row r="70" spans="1:21" ht="19.5" customHeight="1">
      <c r="A70" s="110" t="s">
        <v>135</v>
      </c>
      <c r="B70" s="307"/>
      <c r="C70" s="277"/>
      <c r="D70" s="225"/>
      <c r="E70" s="235" t="s">
        <v>139</v>
      </c>
      <c r="F70" s="114" t="s">
        <v>93</v>
      </c>
      <c r="G70" s="56" t="s">
        <v>140</v>
      </c>
      <c r="H70" s="235"/>
      <c r="I70" s="11"/>
      <c r="J70" s="11"/>
      <c r="K70" s="11"/>
      <c r="L70" s="185"/>
      <c r="M70" s="298"/>
    </row>
    <row r="71" spans="1:21" ht="18" customHeight="1">
      <c r="A71" s="110" t="s">
        <v>136</v>
      </c>
      <c r="B71" s="307"/>
      <c r="C71" s="277"/>
      <c r="D71" s="225"/>
      <c r="E71" s="235"/>
      <c r="F71" s="108" t="s">
        <v>97</v>
      </c>
      <c r="G71" s="56" t="s">
        <v>110</v>
      </c>
      <c r="H71" s="235"/>
      <c r="I71" s="11"/>
      <c r="J71" s="11"/>
      <c r="K71" s="11"/>
      <c r="L71" s="185"/>
      <c r="M71" s="298"/>
      <c r="P71" s="22"/>
      <c r="Q71" s="22"/>
    </row>
    <row r="72" spans="1:21" ht="18" customHeight="1">
      <c r="A72" s="110" t="s">
        <v>138</v>
      </c>
      <c r="B72" s="307"/>
      <c r="C72" s="277"/>
      <c r="D72" s="225"/>
      <c r="E72" s="269" t="s">
        <v>143</v>
      </c>
      <c r="F72" s="108" t="s">
        <v>31</v>
      </c>
      <c r="G72" s="49" t="s">
        <v>144</v>
      </c>
      <c r="H72" s="235"/>
      <c r="I72" s="11"/>
      <c r="J72" s="11"/>
      <c r="K72" s="11"/>
      <c r="L72" s="185"/>
      <c r="M72" s="298"/>
      <c r="P72" s="22"/>
      <c r="Q72" s="22"/>
    </row>
    <row r="73" spans="1:21" ht="18" customHeight="1">
      <c r="A73" s="110" t="s">
        <v>141</v>
      </c>
      <c r="B73" s="307"/>
      <c r="C73" s="277"/>
      <c r="D73" s="225"/>
      <c r="E73" s="269"/>
      <c r="F73" s="108" t="s">
        <v>34</v>
      </c>
      <c r="G73" s="49" t="s">
        <v>144</v>
      </c>
      <c r="H73" s="235"/>
      <c r="I73" s="11"/>
      <c r="J73" s="11"/>
      <c r="K73" s="11"/>
      <c r="L73" s="185"/>
      <c r="M73" s="298"/>
      <c r="P73" s="22"/>
      <c r="Q73" s="22"/>
    </row>
    <row r="74" spans="1:21" ht="18" customHeight="1">
      <c r="A74" s="110" t="s">
        <v>142</v>
      </c>
      <c r="B74" s="307"/>
      <c r="C74" s="277"/>
      <c r="D74" s="225"/>
      <c r="E74" s="269"/>
      <c r="F74" s="108" t="s">
        <v>36</v>
      </c>
      <c r="G74" s="49" t="s">
        <v>144</v>
      </c>
      <c r="H74" s="235"/>
      <c r="I74" s="11"/>
      <c r="J74" s="11"/>
      <c r="K74" s="11"/>
      <c r="L74" s="185"/>
      <c r="M74" s="298"/>
      <c r="P74" s="22"/>
      <c r="Q74" s="22"/>
    </row>
    <row r="75" spans="1:21" ht="18" customHeight="1">
      <c r="A75" s="110" t="s">
        <v>145</v>
      </c>
      <c r="B75" s="307"/>
      <c r="C75" s="277"/>
      <c r="D75" s="225"/>
      <c r="E75" s="269"/>
      <c r="F75" s="106" t="s">
        <v>38</v>
      </c>
      <c r="G75" s="49" t="s">
        <v>144</v>
      </c>
      <c r="H75" s="235"/>
      <c r="I75" s="4"/>
      <c r="J75" s="4"/>
      <c r="K75" s="4"/>
      <c r="L75" s="185"/>
      <c r="M75" s="298"/>
      <c r="O75" s="22"/>
      <c r="P75" s="22"/>
    </row>
    <row r="76" spans="1:21" ht="18" customHeight="1">
      <c r="A76" s="110" t="s">
        <v>146</v>
      </c>
      <c r="B76" s="307"/>
      <c r="C76" s="277"/>
      <c r="D76" s="225"/>
      <c r="E76" s="235" t="s">
        <v>219</v>
      </c>
      <c r="F76" s="108" t="s">
        <v>220</v>
      </c>
      <c r="G76" s="56">
        <v>4</v>
      </c>
      <c r="H76" s="235"/>
      <c r="I76" s="4"/>
      <c r="J76" s="4"/>
      <c r="K76" s="4"/>
      <c r="L76" s="185"/>
      <c r="M76" s="298"/>
      <c r="O76" s="22"/>
      <c r="P76" s="22"/>
    </row>
    <row r="77" spans="1:21" ht="18" customHeight="1">
      <c r="A77" s="110" t="s">
        <v>147</v>
      </c>
      <c r="B77" s="307"/>
      <c r="C77" s="277"/>
      <c r="D77" s="225"/>
      <c r="E77" s="235"/>
      <c r="F77" s="108" t="s">
        <v>223</v>
      </c>
      <c r="G77" s="56">
        <v>4</v>
      </c>
      <c r="H77" s="235"/>
      <c r="I77" s="4"/>
      <c r="J77" s="4"/>
      <c r="K77" s="4"/>
      <c r="L77" s="185"/>
      <c r="M77" s="298"/>
      <c r="O77" s="22"/>
      <c r="P77" s="22"/>
    </row>
    <row r="78" spans="1:21" ht="18" customHeight="1">
      <c r="A78" s="110" t="s">
        <v>148</v>
      </c>
      <c r="B78" s="307"/>
      <c r="C78" s="277"/>
      <c r="D78" s="225"/>
      <c r="E78" s="235"/>
      <c r="F78" s="107" t="s">
        <v>222</v>
      </c>
      <c r="G78" s="56">
        <v>4</v>
      </c>
      <c r="H78" s="235"/>
      <c r="I78" s="117"/>
      <c r="J78" s="117"/>
      <c r="K78" s="4"/>
      <c r="L78" s="185"/>
      <c r="M78" s="298"/>
    </row>
    <row r="79" spans="1:21" ht="18" customHeight="1">
      <c r="A79" s="110" t="s">
        <v>149</v>
      </c>
      <c r="B79" s="307"/>
      <c r="C79" s="277"/>
      <c r="D79" s="225"/>
      <c r="E79" s="235"/>
      <c r="F79" s="107" t="s">
        <v>221</v>
      </c>
      <c r="G79" s="56">
        <v>4</v>
      </c>
      <c r="H79" s="235"/>
      <c r="I79" s="117"/>
      <c r="J79" s="117"/>
      <c r="K79" s="4"/>
      <c r="L79" s="185"/>
      <c r="M79" s="298"/>
    </row>
    <row r="80" spans="1:21" ht="21.95" customHeight="1">
      <c r="A80" s="110" t="s">
        <v>150</v>
      </c>
      <c r="B80" s="307"/>
      <c r="C80" s="277">
        <v>40</v>
      </c>
      <c r="D80" s="310" t="s">
        <v>153</v>
      </c>
      <c r="E80" s="235" t="s">
        <v>154</v>
      </c>
      <c r="F80" s="101" t="s">
        <v>155</v>
      </c>
      <c r="G80" s="56" t="s">
        <v>55</v>
      </c>
      <c r="H80" s="235" t="s">
        <v>123</v>
      </c>
      <c r="I80" s="4"/>
      <c r="J80" s="4"/>
      <c r="K80" s="4"/>
      <c r="L80" s="185">
        <f>MIN(SUM(K80:K88),40)</f>
        <v>0</v>
      </c>
      <c r="M80" s="298"/>
    </row>
    <row r="81" spans="1:17" ht="21.95" customHeight="1">
      <c r="A81" s="110" t="s">
        <v>151</v>
      </c>
      <c r="B81" s="307"/>
      <c r="C81" s="277"/>
      <c r="D81" s="310"/>
      <c r="E81" s="235"/>
      <c r="F81" s="50" t="s">
        <v>157</v>
      </c>
      <c r="G81" s="56" t="s">
        <v>158</v>
      </c>
      <c r="H81" s="235"/>
      <c r="I81" s="4"/>
      <c r="J81" s="4"/>
      <c r="K81" s="4"/>
      <c r="L81" s="185"/>
      <c r="M81" s="298"/>
    </row>
    <row r="82" spans="1:17" ht="21.95" customHeight="1">
      <c r="A82" s="110" t="s">
        <v>152</v>
      </c>
      <c r="B82" s="307"/>
      <c r="C82" s="277"/>
      <c r="D82" s="310"/>
      <c r="E82" s="293" t="s">
        <v>224</v>
      </c>
      <c r="F82" s="293"/>
      <c r="G82" s="56">
        <v>10</v>
      </c>
      <c r="H82" s="235"/>
      <c r="I82" s="4"/>
      <c r="J82" s="4"/>
      <c r="K82" s="4"/>
      <c r="L82" s="185"/>
      <c r="M82" s="298"/>
    </row>
    <row r="83" spans="1:17" ht="44.1" customHeight="1">
      <c r="A83" s="110" t="s">
        <v>156</v>
      </c>
      <c r="B83" s="307"/>
      <c r="C83" s="277"/>
      <c r="D83" s="310"/>
      <c r="E83" s="284" t="s">
        <v>226</v>
      </c>
      <c r="F83" s="284"/>
      <c r="G83" s="72">
        <v>5</v>
      </c>
      <c r="H83" s="235"/>
      <c r="I83" s="4"/>
      <c r="J83" s="4"/>
      <c r="K83" s="4"/>
      <c r="L83" s="185"/>
      <c r="M83" s="298"/>
    </row>
    <row r="84" spans="1:17" ht="22.5" customHeight="1">
      <c r="A84" s="110" t="s">
        <v>159</v>
      </c>
      <c r="B84" s="307"/>
      <c r="C84" s="277"/>
      <c r="D84" s="310"/>
      <c r="E84" s="314" t="s">
        <v>227</v>
      </c>
      <c r="F84" s="314"/>
      <c r="G84" s="56">
        <v>10</v>
      </c>
      <c r="H84" s="235"/>
      <c r="I84" s="4"/>
      <c r="J84" s="4"/>
      <c r="K84" s="4"/>
      <c r="L84" s="185"/>
      <c r="M84" s="298"/>
    </row>
    <row r="85" spans="1:17" ht="66" customHeight="1">
      <c r="A85" s="110" t="s">
        <v>160</v>
      </c>
      <c r="B85" s="307"/>
      <c r="C85" s="277"/>
      <c r="D85" s="310"/>
      <c r="E85" s="315" t="s">
        <v>229</v>
      </c>
      <c r="F85" s="315"/>
      <c r="G85" s="56">
        <v>5</v>
      </c>
      <c r="H85" s="235"/>
      <c r="I85" s="4"/>
      <c r="J85" s="4"/>
      <c r="K85" s="4"/>
      <c r="L85" s="185"/>
      <c r="M85" s="298"/>
    </row>
    <row r="86" spans="1:17" ht="44.1" customHeight="1">
      <c r="A86" s="110" t="s">
        <v>161</v>
      </c>
      <c r="B86" s="307"/>
      <c r="C86" s="277"/>
      <c r="D86" s="310"/>
      <c r="E86" s="284" t="s">
        <v>228</v>
      </c>
      <c r="F86" s="284"/>
      <c r="G86" s="56">
        <v>10</v>
      </c>
      <c r="H86" s="235"/>
      <c r="I86" s="4"/>
      <c r="J86" s="4"/>
      <c r="K86" s="4"/>
      <c r="L86" s="185"/>
      <c r="M86" s="298"/>
    </row>
    <row r="87" spans="1:17" ht="60" customHeight="1">
      <c r="A87" s="110" t="s">
        <v>162</v>
      </c>
      <c r="B87" s="307"/>
      <c r="C87" s="277"/>
      <c r="D87" s="310"/>
      <c r="E87" s="284" t="s">
        <v>230</v>
      </c>
      <c r="F87" s="284"/>
      <c r="G87" s="56">
        <v>10</v>
      </c>
      <c r="H87" s="235"/>
      <c r="I87" s="4"/>
      <c r="J87" s="4"/>
      <c r="K87" s="4"/>
      <c r="L87" s="185"/>
      <c r="M87" s="298"/>
    </row>
    <row r="88" spans="1:17" ht="21.95" customHeight="1" thickBot="1">
      <c r="A88" s="73" t="s">
        <v>163</v>
      </c>
      <c r="B88" s="308"/>
      <c r="C88" s="309"/>
      <c r="D88" s="311"/>
      <c r="E88" s="318" t="s">
        <v>231</v>
      </c>
      <c r="F88" s="318"/>
      <c r="G88" s="63">
        <v>10</v>
      </c>
      <c r="H88" s="312"/>
      <c r="I88" s="15"/>
      <c r="J88" s="15"/>
      <c r="K88" s="15"/>
      <c r="L88" s="313"/>
      <c r="M88" s="299"/>
    </row>
    <row r="89" spans="1:17" ht="21.95" customHeight="1">
      <c r="A89" s="74" t="s">
        <v>164</v>
      </c>
      <c r="B89" s="319" t="s">
        <v>257</v>
      </c>
      <c r="C89" s="223">
        <v>10</v>
      </c>
      <c r="D89" s="322" t="s">
        <v>239</v>
      </c>
      <c r="E89" s="323" t="s">
        <v>232</v>
      </c>
      <c r="F89" s="323"/>
      <c r="G89" s="75" t="s">
        <v>41</v>
      </c>
      <c r="H89" s="287" t="s">
        <v>123</v>
      </c>
      <c r="I89" s="19"/>
      <c r="J89" s="19"/>
      <c r="K89" s="19"/>
      <c r="L89" s="233">
        <f>MIN(SUM(K89:K92),10)</f>
        <v>0</v>
      </c>
      <c r="M89" s="325"/>
    </row>
    <row r="90" spans="1:17" ht="44.1" customHeight="1">
      <c r="A90" s="110" t="s">
        <v>165</v>
      </c>
      <c r="B90" s="320"/>
      <c r="C90" s="277"/>
      <c r="D90" s="225"/>
      <c r="E90" s="284" t="s">
        <v>240</v>
      </c>
      <c r="F90" s="284"/>
      <c r="G90" s="76" t="s">
        <v>62</v>
      </c>
      <c r="H90" s="235"/>
      <c r="I90" s="4"/>
      <c r="J90" s="4"/>
      <c r="K90" s="4"/>
      <c r="L90" s="185"/>
      <c r="M90" s="186"/>
      <c r="P90" s="22"/>
    </row>
    <row r="91" spans="1:17" ht="21.95" customHeight="1">
      <c r="A91" s="110" t="s">
        <v>166</v>
      </c>
      <c r="B91" s="320"/>
      <c r="C91" s="277"/>
      <c r="D91" s="225"/>
      <c r="E91" s="293" t="s">
        <v>233</v>
      </c>
      <c r="F91" s="293"/>
      <c r="G91" s="56">
        <v>1</v>
      </c>
      <c r="H91" s="235"/>
      <c r="I91" s="4"/>
      <c r="J91" s="4"/>
      <c r="K91" s="4"/>
      <c r="L91" s="185"/>
      <c r="M91" s="186"/>
      <c r="P91" s="22"/>
    </row>
    <row r="92" spans="1:17" ht="21.95" customHeight="1">
      <c r="A92" s="110" t="s">
        <v>167</v>
      </c>
      <c r="B92" s="320"/>
      <c r="C92" s="277"/>
      <c r="D92" s="225"/>
      <c r="E92" s="293" t="s">
        <v>241</v>
      </c>
      <c r="F92" s="293"/>
      <c r="G92" s="56">
        <v>1</v>
      </c>
      <c r="H92" s="235"/>
      <c r="I92" s="4"/>
      <c r="J92" s="4"/>
      <c r="K92" s="4"/>
      <c r="L92" s="185"/>
      <c r="M92" s="186"/>
      <c r="P92" s="22"/>
      <c r="Q92" s="22"/>
    </row>
    <row r="93" spans="1:17" ht="24.95" customHeight="1">
      <c r="A93" s="110" t="s">
        <v>168</v>
      </c>
      <c r="B93" s="320"/>
      <c r="C93" s="277">
        <v>10</v>
      </c>
      <c r="D93" s="225" t="s">
        <v>170</v>
      </c>
      <c r="E93" s="284" t="s">
        <v>171</v>
      </c>
      <c r="F93" s="284"/>
      <c r="G93" s="56">
        <v>10</v>
      </c>
      <c r="H93" s="235"/>
      <c r="I93" s="4"/>
      <c r="J93" s="4"/>
      <c r="K93" s="4"/>
      <c r="L93" s="185">
        <f>MIN(SUM(K93:K94),10)</f>
        <v>0</v>
      </c>
      <c r="M93" s="186"/>
      <c r="P93" s="22"/>
      <c r="Q93" s="22"/>
    </row>
    <row r="94" spans="1:17" ht="24.95" customHeight="1">
      <c r="A94" s="110" t="s">
        <v>169</v>
      </c>
      <c r="B94" s="320"/>
      <c r="C94" s="277"/>
      <c r="D94" s="225"/>
      <c r="E94" s="293" t="s">
        <v>173</v>
      </c>
      <c r="F94" s="293"/>
      <c r="G94" s="56">
        <v>4</v>
      </c>
      <c r="H94" s="235"/>
      <c r="I94" s="4"/>
      <c r="J94" s="4"/>
      <c r="K94" s="4"/>
      <c r="L94" s="185"/>
      <c r="M94" s="186"/>
      <c r="P94" s="22"/>
      <c r="Q94" s="22"/>
    </row>
    <row r="95" spans="1:17" ht="87.95" customHeight="1" thickBot="1">
      <c r="A95" s="73" t="s">
        <v>172</v>
      </c>
      <c r="B95" s="321"/>
      <c r="C95" s="111">
        <v>10</v>
      </c>
      <c r="D95" s="102" t="s">
        <v>175</v>
      </c>
      <c r="E95" s="324" t="s">
        <v>255</v>
      </c>
      <c r="F95" s="324"/>
      <c r="G95" s="63" t="s">
        <v>62</v>
      </c>
      <c r="H95" s="312"/>
      <c r="I95" s="15"/>
      <c r="J95" s="15"/>
      <c r="K95" s="15"/>
      <c r="L95" s="112">
        <f>MIN(K95*1,10)</f>
        <v>0</v>
      </c>
      <c r="M95" s="326"/>
      <c r="P95" s="22"/>
      <c r="Q95" s="22"/>
    </row>
    <row r="96" spans="1:17" ht="44.1" customHeight="1">
      <c r="A96" s="68" t="s">
        <v>174</v>
      </c>
      <c r="B96" s="357" t="s">
        <v>256</v>
      </c>
      <c r="C96" s="327">
        <v>20</v>
      </c>
      <c r="D96" s="328" t="s">
        <v>177</v>
      </c>
      <c r="E96" s="267" t="s">
        <v>178</v>
      </c>
      <c r="F96" s="267"/>
      <c r="G96" s="77">
        <v>20</v>
      </c>
      <c r="H96" s="234" t="s">
        <v>123</v>
      </c>
      <c r="I96" s="16"/>
      <c r="J96" s="16"/>
      <c r="K96" s="16"/>
      <c r="L96" s="183">
        <f>MIN(SUM(K96:K98),20)</f>
        <v>0</v>
      </c>
      <c r="M96" s="184"/>
      <c r="P96" s="22"/>
      <c r="Q96" s="22"/>
    </row>
    <row r="97" spans="1:19" ht="44.1" customHeight="1">
      <c r="A97" s="110" t="s">
        <v>176</v>
      </c>
      <c r="B97" s="358"/>
      <c r="C97" s="277"/>
      <c r="D97" s="310"/>
      <c r="E97" s="284" t="s">
        <v>180</v>
      </c>
      <c r="F97" s="284"/>
      <c r="G97" s="71">
        <v>15</v>
      </c>
      <c r="H97" s="235"/>
      <c r="I97" s="4"/>
      <c r="J97" s="4"/>
      <c r="K97" s="4"/>
      <c r="L97" s="185"/>
      <c r="M97" s="186"/>
      <c r="P97" s="22"/>
      <c r="Q97" s="22"/>
    </row>
    <row r="98" spans="1:19" ht="21.95" customHeight="1">
      <c r="A98" s="110" t="s">
        <v>179</v>
      </c>
      <c r="B98" s="358"/>
      <c r="C98" s="277"/>
      <c r="D98" s="310"/>
      <c r="E98" s="284" t="s">
        <v>182</v>
      </c>
      <c r="F98" s="284"/>
      <c r="G98" s="104">
        <v>10</v>
      </c>
      <c r="H98" s="235"/>
      <c r="I98" s="4"/>
      <c r="J98" s="4"/>
      <c r="K98" s="4"/>
      <c r="L98" s="185"/>
      <c r="M98" s="186"/>
      <c r="P98" s="22"/>
      <c r="Q98" s="22"/>
    </row>
    <row r="99" spans="1:19" ht="44.1" customHeight="1">
      <c r="A99" s="110" t="s">
        <v>181</v>
      </c>
      <c r="B99" s="358"/>
      <c r="C99" s="109">
        <v>10</v>
      </c>
      <c r="D99" s="310" t="s">
        <v>184</v>
      </c>
      <c r="E99" s="284" t="s">
        <v>185</v>
      </c>
      <c r="F99" s="284"/>
      <c r="G99" s="104" t="s">
        <v>158</v>
      </c>
      <c r="H99" s="235" t="s">
        <v>123</v>
      </c>
      <c r="I99" s="4"/>
      <c r="J99" s="4"/>
      <c r="K99" s="4"/>
      <c r="L99" s="185">
        <f>MIN(K99*1,10)+MIN(K100*1,20)+MIN(SUM(K101:K103)*1,20)+MIN(SUM(K104:K106)*1,20)+MIN(SUM(K107:K109)*1,20)</f>
        <v>0</v>
      </c>
      <c r="M99" s="186"/>
      <c r="P99" s="22"/>
      <c r="Q99" s="22"/>
    </row>
    <row r="100" spans="1:19" ht="44.1" customHeight="1">
      <c r="A100" s="110" t="s">
        <v>183</v>
      </c>
      <c r="B100" s="358"/>
      <c r="C100" s="109">
        <v>20</v>
      </c>
      <c r="D100" s="310"/>
      <c r="E100" s="284" t="s">
        <v>187</v>
      </c>
      <c r="F100" s="284"/>
      <c r="G100" s="71" t="s">
        <v>110</v>
      </c>
      <c r="H100" s="235"/>
      <c r="I100" s="4"/>
      <c r="J100" s="4"/>
      <c r="K100" s="4"/>
      <c r="L100" s="185"/>
      <c r="M100" s="186"/>
      <c r="P100" s="22"/>
      <c r="Q100" s="22"/>
    </row>
    <row r="101" spans="1:19" ht="21.95" customHeight="1">
      <c r="A101" s="110" t="s">
        <v>186</v>
      </c>
      <c r="B101" s="358"/>
      <c r="C101" s="277">
        <v>20</v>
      </c>
      <c r="D101" s="310"/>
      <c r="E101" s="235" t="s">
        <v>189</v>
      </c>
      <c r="F101" s="107" t="s">
        <v>242</v>
      </c>
      <c r="G101" s="56" t="s">
        <v>65</v>
      </c>
      <c r="H101" s="235"/>
      <c r="I101" s="4"/>
      <c r="J101" s="4"/>
      <c r="K101" s="4"/>
      <c r="L101" s="185"/>
      <c r="M101" s="186"/>
      <c r="P101" s="22"/>
      <c r="Q101" s="22"/>
    </row>
    <row r="102" spans="1:19" ht="21.95" customHeight="1">
      <c r="A102" s="110" t="s">
        <v>188</v>
      </c>
      <c r="B102" s="358"/>
      <c r="C102" s="277"/>
      <c r="D102" s="310"/>
      <c r="E102" s="235"/>
      <c r="F102" s="107" t="s">
        <v>235</v>
      </c>
      <c r="G102" s="56" t="s">
        <v>81</v>
      </c>
      <c r="H102" s="235"/>
      <c r="I102" s="4"/>
      <c r="J102" s="4"/>
      <c r="K102" s="4"/>
      <c r="L102" s="185"/>
      <c r="M102" s="186"/>
      <c r="P102" s="22"/>
      <c r="Q102" s="22"/>
    </row>
    <row r="103" spans="1:19" ht="21.95" customHeight="1">
      <c r="A103" s="110" t="s">
        <v>190</v>
      </c>
      <c r="B103" s="358"/>
      <c r="C103" s="277"/>
      <c r="D103" s="310"/>
      <c r="E103" s="235"/>
      <c r="F103" s="107" t="s">
        <v>236</v>
      </c>
      <c r="G103" s="56" t="s">
        <v>110</v>
      </c>
      <c r="H103" s="235"/>
      <c r="I103" s="4"/>
      <c r="J103" s="4"/>
      <c r="K103" s="4"/>
      <c r="L103" s="185"/>
      <c r="M103" s="186"/>
      <c r="P103" s="22"/>
      <c r="Q103" s="22"/>
    </row>
    <row r="104" spans="1:19" ht="21.95" customHeight="1">
      <c r="A104" s="110" t="s">
        <v>191</v>
      </c>
      <c r="B104" s="358"/>
      <c r="C104" s="277">
        <v>20</v>
      </c>
      <c r="D104" s="310"/>
      <c r="E104" s="235" t="s">
        <v>193</v>
      </c>
      <c r="F104" s="107" t="s">
        <v>234</v>
      </c>
      <c r="G104" s="56" t="s">
        <v>65</v>
      </c>
      <c r="H104" s="235"/>
      <c r="I104" s="4"/>
      <c r="J104" s="4"/>
      <c r="K104" s="4"/>
      <c r="L104" s="185"/>
      <c r="M104" s="186"/>
      <c r="P104" s="22"/>
      <c r="Q104" s="22"/>
    </row>
    <row r="105" spans="1:19" ht="21.95" customHeight="1">
      <c r="A105" s="110" t="s">
        <v>192</v>
      </c>
      <c r="B105" s="358"/>
      <c r="C105" s="277"/>
      <c r="D105" s="310"/>
      <c r="E105" s="235"/>
      <c r="F105" s="107" t="s">
        <v>237</v>
      </c>
      <c r="G105" s="56" t="s">
        <v>81</v>
      </c>
      <c r="H105" s="235"/>
      <c r="I105" s="4"/>
      <c r="J105" s="4"/>
      <c r="K105" s="4"/>
      <c r="L105" s="185"/>
      <c r="M105" s="186"/>
      <c r="P105" s="22"/>
      <c r="Q105" s="22"/>
    </row>
    <row r="106" spans="1:19" ht="21.95" customHeight="1">
      <c r="A106" s="110" t="s">
        <v>194</v>
      </c>
      <c r="B106" s="358"/>
      <c r="C106" s="277"/>
      <c r="D106" s="310"/>
      <c r="E106" s="235"/>
      <c r="F106" s="107" t="s">
        <v>238</v>
      </c>
      <c r="G106" s="56" t="s">
        <v>110</v>
      </c>
      <c r="H106" s="235"/>
      <c r="I106" s="4"/>
      <c r="J106" s="4"/>
      <c r="K106" s="4"/>
      <c r="L106" s="185"/>
      <c r="M106" s="186"/>
      <c r="P106" s="22"/>
      <c r="Q106" s="22"/>
    </row>
    <row r="107" spans="1:19" ht="21.95" customHeight="1">
      <c r="A107" s="110" t="s">
        <v>195</v>
      </c>
      <c r="B107" s="358"/>
      <c r="C107" s="277">
        <v>20</v>
      </c>
      <c r="D107" s="310"/>
      <c r="E107" s="235" t="s">
        <v>197</v>
      </c>
      <c r="F107" s="107" t="s">
        <v>234</v>
      </c>
      <c r="G107" s="60" t="s">
        <v>110</v>
      </c>
      <c r="H107" s="235"/>
      <c r="I107" s="117"/>
      <c r="J107" s="117"/>
      <c r="K107" s="4"/>
      <c r="L107" s="185"/>
      <c r="M107" s="186"/>
      <c r="P107" s="22"/>
    </row>
    <row r="108" spans="1:19" ht="21.95" customHeight="1">
      <c r="A108" s="110" t="s">
        <v>196</v>
      </c>
      <c r="B108" s="358"/>
      <c r="C108" s="277"/>
      <c r="D108" s="310"/>
      <c r="E108" s="235"/>
      <c r="F108" s="107" t="s">
        <v>235</v>
      </c>
      <c r="G108" s="60" t="s">
        <v>199</v>
      </c>
      <c r="H108" s="235"/>
      <c r="I108" s="117"/>
      <c r="J108" s="117"/>
      <c r="K108" s="4"/>
      <c r="L108" s="185"/>
      <c r="M108" s="186"/>
      <c r="P108" s="22"/>
    </row>
    <row r="109" spans="1:19" ht="21.95" customHeight="1" thickBot="1">
      <c r="A109" s="78" t="s">
        <v>198</v>
      </c>
      <c r="B109" s="359"/>
      <c r="C109" s="229"/>
      <c r="D109" s="356"/>
      <c r="E109" s="279"/>
      <c r="F109" s="37" t="s">
        <v>236</v>
      </c>
      <c r="G109" s="103" t="s">
        <v>108</v>
      </c>
      <c r="H109" s="279"/>
      <c r="I109" s="118"/>
      <c r="J109" s="118"/>
      <c r="K109" s="21"/>
      <c r="L109" s="232"/>
      <c r="M109" s="355"/>
      <c r="S109" s="23"/>
    </row>
    <row r="110" spans="1:19" ht="21.95" customHeight="1">
      <c r="A110" s="159" t="s">
        <v>287</v>
      </c>
      <c r="B110" s="160"/>
      <c r="C110" s="160"/>
      <c r="D110" s="160"/>
      <c r="E110" s="161"/>
      <c r="F110" s="349" t="s">
        <v>200</v>
      </c>
      <c r="G110" s="350"/>
      <c r="H110" s="350"/>
      <c r="I110" s="350"/>
      <c r="J110" s="350"/>
      <c r="K110" s="350"/>
      <c r="L110" s="183">
        <f>MIN(L11+L13+L15+L17+L19+L21,60)</f>
        <v>0</v>
      </c>
      <c r="M110" s="184"/>
      <c r="S110" s="23"/>
    </row>
    <row r="111" spans="1:19" ht="21.95" customHeight="1">
      <c r="A111" s="162" t="s">
        <v>288</v>
      </c>
      <c r="B111" s="163"/>
      <c r="C111" s="163"/>
      <c r="D111" s="164"/>
      <c r="E111" s="165"/>
      <c r="F111" s="351" t="s">
        <v>201</v>
      </c>
      <c r="G111" s="352"/>
      <c r="H111" s="352"/>
      <c r="I111" s="352"/>
      <c r="J111" s="352"/>
      <c r="K111" s="352"/>
      <c r="L111" s="185">
        <f>MIN(L25+L29+L31+L33+L34+L35+L36,60)</f>
        <v>0</v>
      </c>
      <c r="M111" s="186"/>
      <c r="S111" s="23"/>
    </row>
    <row r="112" spans="1:19" ht="21.95" customHeight="1">
      <c r="A112" s="166" t="s">
        <v>292</v>
      </c>
      <c r="B112" s="167"/>
      <c r="C112" s="167"/>
      <c r="D112" s="164"/>
      <c r="E112" s="165"/>
      <c r="F112" s="351" t="s">
        <v>202</v>
      </c>
      <c r="G112" s="352"/>
      <c r="H112" s="352"/>
      <c r="I112" s="352"/>
      <c r="J112" s="352"/>
      <c r="K112" s="352"/>
      <c r="L112" s="185">
        <f>MIN(L37,85)</f>
        <v>0</v>
      </c>
      <c r="M112" s="186"/>
      <c r="S112" s="23"/>
    </row>
    <row r="113" spans="1:28" ht="21.95" customHeight="1">
      <c r="A113" s="168" t="s">
        <v>289</v>
      </c>
      <c r="B113" s="169"/>
      <c r="C113" s="169"/>
      <c r="D113" s="169"/>
      <c r="E113" s="170"/>
      <c r="F113" s="351" t="s">
        <v>203</v>
      </c>
      <c r="G113" s="352"/>
      <c r="H113" s="352"/>
      <c r="I113" s="352"/>
      <c r="J113" s="352"/>
      <c r="K113" s="352"/>
      <c r="L113" s="185">
        <f>MIN(L42+L44+L45+L46+L47+L48+L50+L52+L59+L60+L66+L80,100)</f>
        <v>0</v>
      </c>
      <c r="M113" s="186"/>
      <c r="S113" s="23"/>
    </row>
    <row r="114" spans="1:28" ht="21.95" customHeight="1">
      <c r="A114" s="174"/>
      <c r="B114" s="164"/>
      <c r="C114" s="164"/>
      <c r="D114" s="164"/>
      <c r="E114" s="165"/>
      <c r="F114" s="351" t="s">
        <v>204</v>
      </c>
      <c r="G114" s="352"/>
      <c r="H114" s="352"/>
      <c r="I114" s="352"/>
      <c r="J114" s="352"/>
      <c r="K114" s="352"/>
      <c r="L114" s="185">
        <f>MIN(L89+L93+L95,15)</f>
        <v>0</v>
      </c>
      <c r="M114" s="186"/>
      <c r="S114" s="23"/>
    </row>
    <row r="115" spans="1:28" ht="21.95" customHeight="1">
      <c r="A115" s="166" t="s">
        <v>290</v>
      </c>
      <c r="B115" s="167"/>
      <c r="C115" s="167"/>
      <c r="D115" s="164"/>
      <c r="E115" s="165"/>
      <c r="F115" s="351" t="s">
        <v>205</v>
      </c>
      <c r="G115" s="352"/>
      <c r="H115" s="352"/>
      <c r="I115" s="352"/>
      <c r="J115" s="352"/>
      <c r="K115" s="352"/>
      <c r="L115" s="185">
        <f>MIN(L96+L99,60)</f>
        <v>0</v>
      </c>
      <c r="M115" s="186"/>
      <c r="P115" s="24"/>
      <c r="Q115" s="24"/>
      <c r="R115" s="24"/>
      <c r="T115" s="24"/>
      <c r="U115" s="24"/>
      <c r="V115" s="24"/>
      <c r="W115" s="24"/>
      <c r="X115" s="24"/>
      <c r="Y115" s="24"/>
      <c r="Z115" s="24"/>
      <c r="AA115" s="24"/>
      <c r="AB115" s="24"/>
    </row>
    <row r="116" spans="1:28" ht="21.95" customHeight="1" thickBot="1">
      <c r="A116" s="171" t="s">
        <v>291</v>
      </c>
      <c r="B116" s="172"/>
      <c r="C116" s="172"/>
      <c r="D116" s="172"/>
      <c r="E116" s="173"/>
      <c r="F116" s="353" t="s">
        <v>206</v>
      </c>
      <c r="G116" s="354"/>
      <c r="H116" s="354"/>
      <c r="I116" s="354"/>
      <c r="J116" s="354"/>
      <c r="K116" s="354"/>
      <c r="L116" s="175">
        <f>(L110+L111+L112+L113+L114+L115)*(L112&gt;=50)</f>
        <v>0</v>
      </c>
      <c r="M116" s="176"/>
      <c r="P116" s="24"/>
      <c r="Q116" s="24"/>
      <c r="R116" s="24"/>
      <c r="T116" s="24"/>
      <c r="U116" s="24"/>
      <c r="V116" s="24"/>
      <c r="W116" s="24"/>
      <c r="X116" s="24"/>
      <c r="Y116" s="24"/>
      <c r="Z116" s="24"/>
      <c r="AA116" s="24"/>
      <c r="AB116" s="24"/>
    </row>
    <row r="117" spans="1:28" ht="21.95" customHeight="1">
      <c r="A117" s="343" t="s">
        <v>253</v>
      </c>
      <c r="B117" s="344"/>
      <c r="C117" s="344"/>
      <c r="D117" s="344"/>
      <c r="E117" s="334" t="s">
        <v>207</v>
      </c>
      <c r="F117" s="335"/>
      <c r="G117" s="335"/>
      <c r="H117" s="335"/>
      <c r="I117" s="335"/>
      <c r="J117" s="335"/>
      <c r="K117" s="336"/>
      <c r="L117" s="177">
        <v>125</v>
      </c>
      <c r="M117" s="178"/>
      <c r="P117" s="24"/>
      <c r="Q117" s="24"/>
      <c r="R117" s="24"/>
      <c r="T117" s="24"/>
      <c r="U117" s="24"/>
      <c r="V117" s="24"/>
      <c r="W117" s="24"/>
      <c r="X117" s="24"/>
      <c r="Y117" s="24"/>
      <c r="Z117" s="24"/>
      <c r="AA117" s="24"/>
      <c r="AB117" s="24"/>
    </row>
    <row r="118" spans="1:28" ht="21.95" customHeight="1">
      <c r="A118" s="345"/>
      <c r="B118" s="346"/>
      <c r="C118" s="346"/>
      <c r="D118" s="346"/>
      <c r="E118" s="337" t="s">
        <v>208</v>
      </c>
      <c r="F118" s="338"/>
      <c r="G118" s="338"/>
      <c r="H118" s="338"/>
      <c r="I118" s="338"/>
      <c r="J118" s="338"/>
      <c r="K118" s="339"/>
      <c r="L118" s="179">
        <v>115</v>
      </c>
      <c r="M118" s="180"/>
      <c r="P118" s="24"/>
      <c r="Q118" s="24"/>
      <c r="R118" s="24"/>
      <c r="T118" s="24"/>
      <c r="U118" s="24"/>
      <c r="V118" s="24"/>
      <c r="W118" s="24"/>
      <c r="X118" s="24"/>
      <c r="Y118" s="24"/>
      <c r="Z118" s="24"/>
      <c r="AA118" s="24"/>
      <c r="AB118" s="24"/>
    </row>
    <row r="119" spans="1:28" ht="21.95" customHeight="1" thickBot="1">
      <c r="A119" s="347"/>
      <c r="B119" s="348"/>
      <c r="C119" s="348"/>
      <c r="D119" s="348"/>
      <c r="E119" s="340" t="s">
        <v>209</v>
      </c>
      <c r="F119" s="341"/>
      <c r="G119" s="341"/>
      <c r="H119" s="341"/>
      <c r="I119" s="341"/>
      <c r="J119" s="341"/>
      <c r="K119" s="342"/>
      <c r="L119" s="181">
        <v>100</v>
      </c>
      <c r="M119" s="182"/>
      <c r="P119" s="24"/>
      <c r="Q119" s="24"/>
      <c r="R119" s="24"/>
      <c r="T119" s="24"/>
      <c r="U119" s="24"/>
      <c r="V119" s="24"/>
      <c r="W119" s="24"/>
      <c r="X119" s="24"/>
      <c r="Y119" s="24"/>
      <c r="Z119" s="24"/>
      <c r="AA119" s="24"/>
      <c r="AB119" s="24"/>
    </row>
    <row r="120" spans="1:28" ht="24.95" customHeight="1">
      <c r="A120" s="90"/>
      <c r="B120" s="149" t="s">
        <v>293</v>
      </c>
      <c r="C120" s="149"/>
      <c r="D120" s="150"/>
      <c r="E120" s="150"/>
      <c r="F120" s="91" t="s">
        <v>292</v>
      </c>
      <c r="G120" s="150"/>
      <c r="H120" s="150"/>
      <c r="I120" s="150"/>
      <c r="J120" s="151" t="s">
        <v>294</v>
      </c>
      <c r="K120" s="151"/>
      <c r="L120" s="151"/>
      <c r="M120" s="152"/>
      <c r="P120" s="24"/>
      <c r="Q120" s="24"/>
      <c r="R120" s="24"/>
      <c r="T120" s="24"/>
      <c r="U120" s="24"/>
      <c r="V120" s="24"/>
      <c r="W120" s="24"/>
      <c r="X120" s="24"/>
      <c r="Y120" s="24"/>
      <c r="Z120" s="24"/>
      <c r="AA120" s="24"/>
      <c r="AB120" s="24"/>
    </row>
    <row r="121" spans="1:28" ht="24.95" customHeight="1">
      <c r="A121" s="92"/>
      <c r="B121" s="153" t="s">
        <v>295</v>
      </c>
      <c r="C121" s="153"/>
      <c r="D121" s="153"/>
      <c r="E121" s="153"/>
      <c r="F121" s="153"/>
      <c r="G121" s="153"/>
      <c r="H121" s="153"/>
      <c r="I121" s="153"/>
      <c r="J121" s="153"/>
      <c r="K121" s="153"/>
      <c r="L121" s="153"/>
      <c r="M121" s="154"/>
      <c r="P121" s="24"/>
      <c r="Q121" s="24"/>
      <c r="R121" s="24"/>
      <c r="T121" s="24"/>
      <c r="U121" s="24"/>
      <c r="V121" s="24"/>
      <c r="W121" s="24"/>
      <c r="X121" s="24"/>
      <c r="Y121" s="24"/>
      <c r="Z121" s="24"/>
      <c r="AA121" s="24"/>
      <c r="AB121" s="24"/>
    </row>
    <row r="122" spans="1:28" ht="24.95" customHeight="1">
      <c r="A122" s="127"/>
      <c r="B122" s="128"/>
      <c r="C122" s="128"/>
      <c r="D122" s="128"/>
      <c r="E122" s="97" t="s">
        <v>296</v>
      </c>
      <c r="F122" s="155"/>
      <c r="G122" s="155"/>
      <c r="H122" s="156" t="s">
        <v>297</v>
      </c>
      <c r="I122" s="156"/>
      <c r="J122" s="156"/>
      <c r="K122" s="157"/>
      <c r="L122" s="157"/>
      <c r="M122" s="158"/>
      <c r="P122" s="24"/>
      <c r="Q122" s="24"/>
      <c r="R122" s="24"/>
      <c r="T122" s="24"/>
      <c r="U122" s="24"/>
      <c r="V122" s="24"/>
      <c r="W122" s="24"/>
      <c r="X122" s="24"/>
      <c r="Y122" s="24"/>
      <c r="Z122" s="24"/>
      <c r="AA122" s="24"/>
      <c r="AB122" s="24"/>
    </row>
    <row r="123" spans="1:28" ht="24.95" customHeight="1">
      <c r="A123" s="95"/>
      <c r="B123" s="129"/>
      <c r="C123" s="129"/>
      <c r="D123" s="129"/>
      <c r="E123" s="129"/>
      <c r="F123" s="129"/>
      <c r="G123" s="129"/>
      <c r="H123" s="129"/>
      <c r="I123" s="129"/>
      <c r="J123" s="129"/>
      <c r="K123" s="129"/>
      <c r="L123" s="129"/>
      <c r="M123" s="130"/>
      <c r="P123" s="24"/>
      <c r="Q123" s="24"/>
      <c r="R123" s="24"/>
      <c r="T123" s="24"/>
      <c r="U123" s="24"/>
      <c r="V123" s="24"/>
      <c r="W123" s="24"/>
      <c r="X123" s="24"/>
      <c r="Y123" s="24"/>
      <c r="Z123" s="24"/>
      <c r="AA123" s="24"/>
      <c r="AB123" s="24"/>
    </row>
    <row r="124" spans="1:28" ht="24.95" customHeight="1" thickBot="1">
      <c r="A124" s="93"/>
      <c r="B124" s="131"/>
      <c r="C124" s="131"/>
      <c r="D124" s="131"/>
      <c r="E124" s="131"/>
      <c r="F124" s="131"/>
      <c r="G124" s="131"/>
      <c r="H124" s="131"/>
      <c r="I124" s="131"/>
      <c r="J124" s="131"/>
      <c r="K124" s="131"/>
      <c r="L124" s="131"/>
      <c r="M124" s="132"/>
      <c r="P124" s="24"/>
      <c r="Q124" s="24"/>
      <c r="R124" s="24"/>
      <c r="T124" s="24"/>
      <c r="U124" s="24"/>
      <c r="V124" s="24"/>
      <c r="W124" s="24"/>
      <c r="X124" s="24"/>
      <c r="Y124" s="24"/>
      <c r="Z124" s="24"/>
      <c r="AA124" s="24"/>
      <c r="AB124" s="24"/>
    </row>
    <row r="125" spans="1:28" ht="55.5" customHeight="1">
      <c r="A125" s="120"/>
      <c r="B125" s="139" t="s">
        <v>303</v>
      </c>
      <c r="C125" s="139"/>
      <c r="D125" s="139"/>
      <c r="E125" s="139"/>
      <c r="F125" s="139"/>
      <c r="G125" s="139"/>
      <c r="H125" s="139"/>
      <c r="I125" s="139"/>
      <c r="J125" s="139"/>
      <c r="K125" s="140" t="s">
        <v>305</v>
      </c>
      <c r="L125" s="141"/>
      <c r="M125" s="142"/>
    </row>
    <row r="126" spans="1:28" ht="27.95" customHeight="1">
      <c r="A126" s="121" t="s">
        <v>265</v>
      </c>
      <c r="B126" s="122" t="s">
        <v>302</v>
      </c>
      <c r="C126" s="135"/>
      <c r="D126" s="135"/>
      <c r="E126" s="135"/>
      <c r="F126" s="135"/>
      <c r="G126" s="123" t="s">
        <v>300</v>
      </c>
      <c r="H126" s="137"/>
      <c r="I126" s="137"/>
      <c r="J126" s="138"/>
      <c r="K126" s="143"/>
      <c r="L126" s="144"/>
      <c r="M126" s="145"/>
    </row>
    <row r="127" spans="1:28" ht="27.95" customHeight="1">
      <c r="A127" s="121" t="s">
        <v>264</v>
      </c>
      <c r="B127" s="122" t="s">
        <v>302</v>
      </c>
      <c r="C127" s="135"/>
      <c r="D127" s="135"/>
      <c r="E127" s="135"/>
      <c r="F127" s="135"/>
      <c r="G127" s="123" t="s">
        <v>300</v>
      </c>
      <c r="H127" s="137"/>
      <c r="I127" s="137"/>
      <c r="J127" s="138"/>
      <c r="K127" s="143"/>
      <c r="L127" s="144"/>
      <c r="M127" s="145"/>
    </row>
    <row r="128" spans="1:28" ht="27.95" customHeight="1">
      <c r="A128" s="121" t="s">
        <v>266</v>
      </c>
      <c r="B128" s="122" t="s">
        <v>302</v>
      </c>
      <c r="C128" s="135"/>
      <c r="D128" s="135"/>
      <c r="E128" s="135"/>
      <c r="F128" s="135"/>
      <c r="G128" s="123" t="s">
        <v>300</v>
      </c>
      <c r="H128" s="137"/>
      <c r="I128" s="137"/>
      <c r="J128" s="138"/>
      <c r="K128" s="143"/>
      <c r="L128" s="144"/>
      <c r="M128" s="145"/>
    </row>
    <row r="129" spans="1:13" ht="27.95" customHeight="1">
      <c r="A129" s="121" t="s">
        <v>267</v>
      </c>
      <c r="B129" s="122" t="s">
        <v>302</v>
      </c>
      <c r="C129" s="135"/>
      <c r="D129" s="135"/>
      <c r="E129" s="135"/>
      <c r="F129" s="135"/>
      <c r="G129" s="123" t="s">
        <v>300</v>
      </c>
      <c r="H129" s="137"/>
      <c r="I129" s="137"/>
      <c r="J129" s="138"/>
      <c r="K129" s="143"/>
      <c r="L129" s="144"/>
      <c r="M129" s="145"/>
    </row>
    <row r="130" spans="1:13" ht="27.95" customHeight="1">
      <c r="A130" s="121" t="s">
        <v>268</v>
      </c>
      <c r="B130" s="122" t="s">
        <v>302</v>
      </c>
      <c r="C130" s="135"/>
      <c r="D130" s="135"/>
      <c r="E130" s="135"/>
      <c r="F130" s="135"/>
      <c r="G130" s="123" t="s">
        <v>300</v>
      </c>
      <c r="H130" s="137"/>
      <c r="I130" s="137"/>
      <c r="J130" s="138"/>
      <c r="K130" s="143"/>
      <c r="L130" s="144"/>
      <c r="M130" s="145"/>
    </row>
    <row r="131" spans="1:13" ht="27.95" customHeight="1">
      <c r="A131" s="121" t="s">
        <v>299</v>
      </c>
      <c r="B131" s="122" t="s">
        <v>302</v>
      </c>
      <c r="C131" s="135"/>
      <c r="D131" s="135"/>
      <c r="E131" s="135"/>
      <c r="F131" s="135"/>
      <c r="G131" s="123" t="s">
        <v>300</v>
      </c>
      <c r="H131" s="137"/>
      <c r="I131" s="137"/>
      <c r="J131" s="138"/>
      <c r="K131" s="143"/>
      <c r="L131" s="144"/>
      <c r="M131" s="145"/>
    </row>
    <row r="132" spans="1:13" ht="27.95" customHeight="1">
      <c r="A132" s="124" t="s">
        <v>301</v>
      </c>
      <c r="B132" s="122" t="s">
        <v>302</v>
      </c>
      <c r="C132" s="135"/>
      <c r="D132" s="135"/>
      <c r="E132" s="135"/>
      <c r="F132" s="135"/>
      <c r="G132" s="123" t="s">
        <v>300</v>
      </c>
      <c r="H132" s="137"/>
      <c r="I132" s="137"/>
      <c r="J132" s="138"/>
      <c r="K132" s="143"/>
      <c r="L132" s="144"/>
      <c r="M132" s="145"/>
    </row>
    <row r="133" spans="1:13" ht="27.95" customHeight="1" thickBot="1">
      <c r="A133" s="125" t="s">
        <v>304</v>
      </c>
      <c r="B133" s="122" t="s">
        <v>302</v>
      </c>
      <c r="C133" s="136"/>
      <c r="D133" s="136"/>
      <c r="E133" s="136"/>
      <c r="F133" s="136"/>
      <c r="G133" s="126" t="s">
        <v>300</v>
      </c>
      <c r="H133" s="133"/>
      <c r="I133" s="133"/>
      <c r="J133" s="134"/>
      <c r="K133" s="146"/>
      <c r="L133" s="147"/>
      <c r="M133" s="148"/>
    </row>
    <row r="134" spans="1:13" ht="24.95" customHeight="1">
      <c r="A134" s="79"/>
      <c r="B134" s="207" t="s">
        <v>263</v>
      </c>
      <c r="C134" s="207"/>
      <c r="D134" s="207"/>
      <c r="E134" s="207"/>
      <c r="F134" s="207"/>
      <c r="G134" s="207"/>
      <c r="H134" s="207"/>
      <c r="I134" s="207"/>
      <c r="J134" s="207"/>
      <c r="K134" s="198" t="s">
        <v>262</v>
      </c>
      <c r="L134" s="199"/>
      <c r="M134" s="200"/>
    </row>
    <row r="135" spans="1:13" ht="27.95" customHeight="1">
      <c r="A135" s="94" t="s">
        <v>265</v>
      </c>
      <c r="B135" s="208"/>
      <c r="C135" s="208"/>
      <c r="D135" s="208"/>
      <c r="E135" s="208"/>
      <c r="F135" s="208"/>
      <c r="G135" s="208"/>
      <c r="H135" s="208"/>
      <c r="I135" s="208"/>
      <c r="J135" s="208"/>
      <c r="K135" s="201"/>
      <c r="L135" s="202"/>
      <c r="M135" s="203"/>
    </row>
    <row r="136" spans="1:13" ht="27.95" customHeight="1">
      <c r="A136" s="94" t="s">
        <v>264</v>
      </c>
      <c r="B136" s="208"/>
      <c r="C136" s="208"/>
      <c r="D136" s="208"/>
      <c r="E136" s="208"/>
      <c r="F136" s="208"/>
      <c r="G136" s="208"/>
      <c r="H136" s="208"/>
      <c r="I136" s="208"/>
      <c r="J136" s="208"/>
      <c r="K136" s="201"/>
      <c r="L136" s="202"/>
      <c r="M136" s="203"/>
    </row>
    <row r="137" spans="1:13" ht="27.95" customHeight="1">
      <c r="A137" s="94" t="s">
        <v>266</v>
      </c>
      <c r="B137" s="208"/>
      <c r="C137" s="208"/>
      <c r="D137" s="208"/>
      <c r="E137" s="208"/>
      <c r="F137" s="208"/>
      <c r="G137" s="208"/>
      <c r="H137" s="208"/>
      <c r="I137" s="208"/>
      <c r="J137" s="208"/>
      <c r="K137" s="201"/>
      <c r="L137" s="202"/>
      <c r="M137" s="203"/>
    </row>
    <row r="138" spans="1:13" ht="27.95" customHeight="1">
      <c r="A138" s="94" t="s">
        <v>267</v>
      </c>
      <c r="B138" s="208"/>
      <c r="C138" s="208"/>
      <c r="D138" s="208"/>
      <c r="E138" s="208"/>
      <c r="F138" s="208"/>
      <c r="G138" s="208"/>
      <c r="H138" s="208"/>
      <c r="I138" s="208"/>
      <c r="J138" s="208"/>
      <c r="K138" s="201"/>
      <c r="L138" s="202"/>
      <c r="M138" s="203"/>
    </row>
    <row r="139" spans="1:13" ht="27.95" customHeight="1">
      <c r="A139" s="94" t="s">
        <v>268</v>
      </c>
      <c r="B139" s="208"/>
      <c r="C139" s="208"/>
      <c r="D139" s="208"/>
      <c r="E139" s="208"/>
      <c r="F139" s="208"/>
      <c r="G139" s="208"/>
      <c r="H139" s="208"/>
      <c r="I139" s="208"/>
      <c r="J139" s="208"/>
      <c r="K139" s="201"/>
      <c r="L139" s="202"/>
      <c r="M139" s="203"/>
    </row>
    <row r="140" spans="1:13" ht="27.75" customHeight="1" thickBot="1">
      <c r="A140" s="96" t="s">
        <v>299</v>
      </c>
      <c r="B140" s="209"/>
      <c r="C140" s="209"/>
      <c r="D140" s="209"/>
      <c r="E140" s="209"/>
      <c r="F140" s="209"/>
      <c r="G140" s="209"/>
      <c r="H140" s="209"/>
      <c r="I140" s="209"/>
      <c r="J140" s="209"/>
      <c r="K140" s="204"/>
      <c r="L140" s="205"/>
      <c r="M140" s="206"/>
    </row>
    <row r="141" spans="1:13" ht="24.95" customHeight="1">
      <c r="A141" s="79"/>
      <c r="B141" s="207" t="s">
        <v>271</v>
      </c>
      <c r="C141" s="207"/>
      <c r="D141" s="207"/>
      <c r="E141" s="207"/>
      <c r="F141" s="207"/>
      <c r="G141" s="207" t="s">
        <v>269</v>
      </c>
      <c r="H141" s="207"/>
      <c r="I141" s="207"/>
      <c r="J141" s="207"/>
      <c r="K141" s="210" t="s">
        <v>270</v>
      </c>
      <c r="L141" s="210"/>
      <c r="M141" s="211"/>
    </row>
    <row r="142" spans="1:13" ht="27.95" customHeight="1">
      <c r="A142" s="94" t="s">
        <v>265</v>
      </c>
      <c r="B142" s="208"/>
      <c r="C142" s="208"/>
      <c r="D142" s="208"/>
      <c r="E142" s="208"/>
      <c r="F142" s="208"/>
      <c r="G142" s="208"/>
      <c r="H142" s="208"/>
      <c r="I142" s="208"/>
      <c r="J142" s="208"/>
      <c r="K142" s="212"/>
      <c r="L142" s="212"/>
      <c r="M142" s="213"/>
    </row>
    <row r="143" spans="1:13" ht="27.95" customHeight="1">
      <c r="A143" s="94" t="s">
        <v>264</v>
      </c>
      <c r="B143" s="208"/>
      <c r="C143" s="208"/>
      <c r="D143" s="208"/>
      <c r="E143" s="208"/>
      <c r="F143" s="208"/>
      <c r="G143" s="208"/>
      <c r="H143" s="208"/>
      <c r="I143" s="208"/>
      <c r="J143" s="208"/>
      <c r="K143" s="212"/>
      <c r="L143" s="212"/>
      <c r="M143" s="213"/>
    </row>
    <row r="144" spans="1:13" ht="27.95" customHeight="1">
      <c r="A144" s="94" t="s">
        <v>266</v>
      </c>
      <c r="B144" s="208"/>
      <c r="C144" s="208"/>
      <c r="D144" s="208"/>
      <c r="E144" s="208"/>
      <c r="F144" s="208"/>
      <c r="G144" s="208"/>
      <c r="H144" s="208"/>
      <c r="I144" s="208"/>
      <c r="J144" s="208"/>
      <c r="K144" s="212"/>
      <c r="L144" s="212"/>
      <c r="M144" s="213"/>
    </row>
    <row r="145" spans="1:13" ht="27.95" customHeight="1">
      <c r="A145" s="94" t="s">
        <v>267</v>
      </c>
      <c r="B145" s="208"/>
      <c r="C145" s="208"/>
      <c r="D145" s="208"/>
      <c r="E145" s="208"/>
      <c r="F145" s="208"/>
      <c r="G145" s="208"/>
      <c r="H145" s="208"/>
      <c r="I145" s="208"/>
      <c r="J145" s="208"/>
      <c r="K145" s="212"/>
      <c r="L145" s="212"/>
      <c r="M145" s="213"/>
    </row>
    <row r="146" spans="1:13" ht="27.95" customHeight="1">
      <c r="A146" s="94" t="s">
        <v>268</v>
      </c>
      <c r="B146" s="208"/>
      <c r="C146" s="208"/>
      <c r="D146" s="208"/>
      <c r="E146" s="208"/>
      <c r="F146" s="208"/>
      <c r="G146" s="208"/>
      <c r="H146" s="208"/>
      <c r="I146" s="208"/>
      <c r="J146" s="208"/>
      <c r="K146" s="212"/>
      <c r="L146" s="212"/>
      <c r="M146" s="213"/>
    </row>
  </sheetData>
  <sheetProtection algorithmName="SHA-512" hashValue="0Z9wv25oRCnslXjGBI9BM0LKTbeuN3aG+PYDmUoM9BuoJdW8rQ+Qotn/11GLM515G8XK0F8Hn9xX+OzsB9YPwg==" saltValue="gI0F3jTOCrKNLming9hAHQ==" spinCount="100000" sheet="1" objects="1" scenarios="1"/>
  <mergeCells count="272">
    <mergeCell ref="A1:M1"/>
    <mergeCell ref="B9:M9"/>
    <mergeCell ref="E117:K117"/>
    <mergeCell ref="E118:K118"/>
    <mergeCell ref="E119:K119"/>
    <mergeCell ref="A117:D119"/>
    <mergeCell ref="F110:K110"/>
    <mergeCell ref="F111:K111"/>
    <mergeCell ref="F112:K112"/>
    <mergeCell ref="F113:K113"/>
    <mergeCell ref="F114:K114"/>
    <mergeCell ref="F115:K115"/>
    <mergeCell ref="F116:K116"/>
    <mergeCell ref="M96:M109"/>
    <mergeCell ref="E97:F97"/>
    <mergeCell ref="E98:F98"/>
    <mergeCell ref="D99:D109"/>
    <mergeCell ref="E99:F99"/>
    <mergeCell ref="H99:H109"/>
    <mergeCell ref="L99:L109"/>
    <mergeCell ref="E100:F100"/>
    <mergeCell ref="E101:E103"/>
    <mergeCell ref="E104:E106"/>
    <mergeCell ref="B96:B109"/>
    <mergeCell ref="C96:C98"/>
    <mergeCell ref="D96:D98"/>
    <mergeCell ref="E96:F96"/>
    <mergeCell ref="H96:H98"/>
    <mergeCell ref="L96:L98"/>
    <mergeCell ref="C101:C103"/>
    <mergeCell ref="C104:C106"/>
    <mergeCell ref="C107:C109"/>
    <mergeCell ref="E107:E109"/>
    <mergeCell ref="H89:H95"/>
    <mergeCell ref="L89:L92"/>
    <mergeCell ref="M89:M95"/>
    <mergeCell ref="E90:F90"/>
    <mergeCell ref="E92:F92"/>
    <mergeCell ref="C93:C94"/>
    <mergeCell ref="D93:D94"/>
    <mergeCell ref="E93:F93"/>
    <mergeCell ref="L93:L94"/>
    <mergeCell ref="E94:F94"/>
    <mergeCell ref="E86:F86"/>
    <mergeCell ref="E87:F87"/>
    <mergeCell ref="E88:F88"/>
    <mergeCell ref="B89:B95"/>
    <mergeCell ref="C89:C92"/>
    <mergeCell ref="D89:D92"/>
    <mergeCell ref="E89:F89"/>
    <mergeCell ref="E95:F95"/>
    <mergeCell ref="E91:F91"/>
    <mergeCell ref="E83:F83"/>
    <mergeCell ref="E84:F84"/>
    <mergeCell ref="E85:F85"/>
    <mergeCell ref="C66:C79"/>
    <mergeCell ref="D66:D79"/>
    <mergeCell ref="E66:F66"/>
    <mergeCell ref="H66:H79"/>
    <mergeCell ref="L66:L79"/>
    <mergeCell ref="E67:F67"/>
    <mergeCell ref="E68:F68"/>
    <mergeCell ref="E69:F69"/>
    <mergeCell ref="E70:E71"/>
    <mergeCell ref="E72:E75"/>
    <mergeCell ref="L60:L65"/>
    <mergeCell ref="E62:E63"/>
    <mergeCell ref="E64:E65"/>
    <mergeCell ref="A57:A58"/>
    <mergeCell ref="E57:G57"/>
    <mergeCell ref="I57:I58"/>
    <mergeCell ref="J57:J58"/>
    <mergeCell ref="K57:K58"/>
    <mergeCell ref="E58:G58"/>
    <mergeCell ref="D52:D58"/>
    <mergeCell ref="E52:F52"/>
    <mergeCell ref="H52:H58"/>
    <mergeCell ref="L52:L58"/>
    <mergeCell ref="E53:E54"/>
    <mergeCell ref="E55:F55"/>
    <mergeCell ref="E56:F56"/>
    <mergeCell ref="B42:B88"/>
    <mergeCell ref="E76:E79"/>
    <mergeCell ref="C80:C88"/>
    <mergeCell ref="D80:D88"/>
    <mergeCell ref="E80:E81"/>
    <mergeCell ref="H80:H88"/>
    <mergeCell ref="L80:L88"/>
    <mergeCell ref="E82:F82"/>
    <mergeCell ref="M42:M88"/>
    <mergeCell ref="E44:F44"/>
    <mergeCell ref="E45:F45"/>
    <mergeCell ref="E46:F46"/>
    <mergeCell ref="E47:F47"/>
    <mergeCell ref="C48:C49"/>
    <mergeCell ref="D48:D51"/>
    <mergeCell ref="E48:E49"/>
    <mergeCell ref="H48:H51"/>
    <mergeCell ref="L48:L49"/>
    <mergeCell ref="C42:C43"/>
    <mergeCell ref="D42:D47"/>
    <mergeCell ref="E42:E43"/>
    <mergeCell ref="H42:H47"/>
    <mergeCell ref="L42:L43"/>
    <mergeCell ref="C50:C51"/>
    <mergeCell ref="E50:E51"/>
    <mergeCell ref="L50:L51"/>
    <mergeCell ref="C52:C58"/>
    <mergeCell ref="E59:F59"/>
    <mergeCell ref="C60:C65"/>
    <mergeCell ref="D60:D65"/>
    <mergeCell ref="E60:E61"/>
    <mergeCell ref="H60:H65"/>
    <mergeCell ref="Q25:Q26"/>
    <mergeCell ref="E26:F26"/>
    <mergeCell ref="E27:F27"/>
    <mergeCell ref="E28:F28"/>
    <mergeCell ref="E29:E30"/>
    <mergeCell ref="L29:L30"/>
    <mergeCell ref="Q30:Q32"/>
    <mergeCell ref="E31:E32"/>
    <mergeCell ref="I37:I41"/>
    <mergeCell ref="K37:K41"/>
    <mergeCell ref="L37:L41"/>
    <mergeCell ref="M37:M41"/>
    <mergeCell ref="E38:F38"/>
    <mergeCell ref="E39:F39"/>
    <mergeCell ref="E40:F40"/>
    <mergeCell ref="E41:F41"/>
    <mergeCell ref="L31:L32"/>
    <mergeCell ref="E34:F34"/>
    <mergeCell ref="E35:F35"/>
    <mergeCell ref="E36:F36"/>
    <mergeCell ref="B37:B41"/>
    <mergeCell ref="C37:C41"/>
    <mergeCell ref="D37:D41"/>
    <mergeCell ref="E37:F37"/>
    <mergeCell ref="D19:D20"/>
    <mergeCell ref="G19:G20"/>
    <mergeCell ref="H37:H41"/>
    <mergeCell ref="M25:M36"/>
    <mergeCell ref="L19:L20"/>
    <mergeCell ref="L112:M112"/>
    <mergeCell ref="L113:M113"/>
    <mergeCell ref="L114:M114"/>
    <mergeCell ref="Q19:Q24"/>
    <mergeCell ref="A21:A24"/>
    <mergeCell ref="C21:C24"/>
    <mergeCell ref="D21:D24"/>
    <mergeCell ref="G21:G24"/>
    <mergeCell ref="M11:M24"/>
    <mergeCell ref="Q12:Q17"/>
    <mergeCell ref="L21:L24"/>
    <mergeCell ref="B25:B36"/>
    <mergeCell ref="C25:C28"/>
    <mergeCell ref="E25:F25"/>
    <mergeCell ref="H25:H34"/>
    <mergeCell ref="L25:L28"/>
    <mergeCell ref="C29:C30"/>
    <mergeCell ref="D29:D30"/>
    <mergeCell ref="C31:C32"/>
    <mergeCell ref="D31:D32"/>
    <mergeCell ref="E33:F33"/>
    <mergeCell ref="C13:C14"/>
    <mergeCell ref="D13:D14"/>
    <mergeCell ref="G13:G14"/>
    <mergeCell ref="L115:M115"/>
    <mergeCell ref="D10:F10"/>
    <mergeCell ref="A11:A12"/>
    <mergeCell ref="B11:B24"/>
    <mergeCell ref="C11:C12"/>
    <mergeCell ref="D11:D12"/>
    <mergeCell ref="G11:G12"/>
    <mergeCell ref="A15:A16"/>
    <mergeCell ref="C15:C16"/>
    <mergeCell ref="D15:D16"/>
    <mergeCell ref="G15:G16"/>
    <mergeCell ref="L15:L16"/>
    <mergeCell ref="A17:A18"/>
    <mergeCell ref="C17:C18"/>
    <mergeCell ref="D17:D18"/>
    <mergeCell ref="G17:G18"/>
    <mergeCell ref="L17:L18"/>
    <mergeCell ref="H11:H24"/>
    <mergeCell ref="I11:K24"/>
    <mergeCell ref="L11:L12"/>
    <mergeCell ref="A13:A14"/>
    <mergeCell ref="L13:L14"/>
    <mergeCell ref="A19:A20"/>
    <mergeCell ref="C19:C20"/>
    <mergeCell ref="K134:M140"/>
    <mergeCell ref="B134:J134"/>
    <mergeCell ref="B135:J135"/>
    <mergeCell ref="B136:J136"/>
    <mergeCell ref="B137:J137"/>
    <mergeCell ref="B139:J139"/>
    <mergeCell ref="B141:J141"/>
    <mergeCell ref="B140:J140"/>
    <mergeCell ref="K141:M146"/>
    <mergeCell ref="B142:J142"/>
    <mergeCell ref="B143:J143"/>
    <mergeCell ref="B145:J145"/>
    <mergeCell ref="B146:J146"/>
    <mergeCell ref="B138:J138"/>
    <mergeCell ref="B144:J144"/>
    <mergeCell ref="A8:D8"/>
    <mergeCell ref="E8:F8"/>
    <mergeCell ref="G8:I8"/>
    <mergeCell ref="J8:M8"/>
    <mergeCell ref="D7:E7"/>
    <mergeCell ref="G7:M7"/>
    <mergeCell ref="B2:D2"/>
    <mergeCell ref="A3:B3"/>
    <mergeCell ref="C3:D3"/>
    <mergeCell ref="F3:H3"/>
    <mergeCell ref="I3:J3"/>
    <mergeCell ref="K3:M3"/>
    <mergeCell ref="A4:B4"/>
    <mergeCell ref="C4:D4"/>
    <mergeCell ref="I4:J4"/>
    <mergeCell ref="F4:H4"/>
    <mergeCell ref="K4:M4"/>
    <mergeCell ref="A5:D5"/>
    <mergeCell ref="E5:M5"/>
    <mergeCell ref="A6:C6"/>
    <mergeCell ref="D6:E6"/>
    <mergeCell ref="G6:M6"/>
    <mergeCell ref="A7:C7"/>
    <mergeCell ref="B120:C120"/>
    <mergeCell ref="D120:E120"/>
    <mergeCell ref="G120:I120"/>
    <mergeCell ref="J120:M120"/>
    <mergeCell ref="B121:M121"/>
    <mergeCell ref="F122:G122"/>
    <mergeCell ref="H122:J122"/>
    <mergeCell ref="K122:M122"/>
    <mergeCell ref="A110:E110"/>
    <mergeCell ref="A111:C111"/>
    <mergeCell ref="D111:E111"/>
    <mergeCell ref="A112:C112"/>
    <mergeCell ref="D112:E112"/>
    <mergeCell ref="A113:E113"/>
    <mergeCell ref="A116:E116"/>
    <mergeCell ref="A115:C115"/>
    <mergeCell ref="D115:E115"/>
    <mergeCell ref="A114:E114"/>
    <mergeCell ref="L116:M116"/>
    <mergeCell ref="L117:M117"/>
    <mergeCell ref="L118:M118"/>
    <mergeCell ref="L119:M119"/>
    <mergeCell ref="L110:M110"/>
    <mergeCell ref="L111:M111"/>
    <mergeCell ref="A122:D122"/>
    <mergeCell ref="B123:M124"/>
    <mergeCell ref="H133:J133"/>
    <mergeCell ref="C126:F126"/>
    <mergeCell ref="C127:F127"/>
    <mergeCell ref="C128:F128"/>
    <mergeCell ref="C129:F129"/>
    <mergeCell ref="C132:F132"/>
    <mergeCell ref="C133:F133"/>
    <mergeCell ref="C131:F131"/>
    <mergeCell ref="H131:J131"/>
    <mergeCell ref="H126:J126"/>
    <mergeCell ref="H127:J127"/>
    <mergeCell ref="H128:J128"/>
    <mergeCell ref="H129:J129"/>
    <mergeCell ref="H132:J132"/>
    <mergeCell ref="B125:J125"/>
    <mergeCell ref="K125:M133"/>
    <mergeCell ref="C130:F130"/>
    <mergeCell ref="H130:J130"/>
  </mergeCells>
  <printOptions horizontalCentered="1" verticalCentered="1"/>
  <pageMargins left="0" right="0" top="0" bottom="0" header="0" footer="0"/>
  <pageSetup paperSize="9" scale="64" fitToHeight="0" orientation="portrait" r:id="rId1"/>
  <rowBreaks count="3" manualBreakCount="3">
    <brk id="34" max="16383" man="1"/>
    <brk id="58" max="16383" man="1"/>
    <brk id="88" max="16383" man="1"/>
  </rowBreaks>
  <colBreaks count="1" manualBreakCount="1">
    <brk id="13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5</xdr:col>
                    <xdr:colOff>0</xdr:colOff>
                    <xdr:row>10</xdr:row>
                    <xdr:rowOff>9525</xdr:rowOff>
                  </from>
                  <to>
                    <xdr:col>5</xdr:col>
                    <xdr:colOff>1390650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4</xdr:col>
                    <xdr:colOff>1476375</xdr:colOff>
                    <xdr:row>12</xdr:row>
                    <xdr:rowOff>0</xdr:rowOff>
                  </from>
                  <to>
                    <xdr:col>6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4</xdr:col>
                    <xdr:colOff>1476375</xdr:colOff>
                    <xdr:row>14</xdr:row>
                    <xdr:rowOff>0</xdr:rowOff>
                  </from>
                  <to>
                    <xdr:col>6</xdr:col>
                    <xdr:colOff>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4</xdr:col>
                    <xdr:colOff>1476375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Drop Down 5">
              <controlPr defaultSize="0" autoLine="0" autoPict="0">
                <anchor moveWithCells="1">
                  <from>
                    <xdr:col>4</xdr:col>
                    <xdr:colOff>1476375</xdr:colOff>
                    <xdr:row>18</xdr:row>
                    <xdr:rowOff>0</xdr:rowOff>
                  </from>
                  <to>
                    <xdr:col>6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Drop Down 6">
              <controlPr defaultSize="0" autoLine="0" autoPict="0">
                <anchor moveWithCells="1">
                  <from>
                    <xdr:col>4</xdr:col>
                    <xdr:colOff>1476375</xdr:colOff>
                    <xdr:row>19</xdr:row>
                    <xdr:rowOff>9525</xdr:rowOff>
                  </from>
                  <to>
                    <xdr:col>6</xdr:col>
                    <xdr:colOff>9525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 altText="متجانس ">
                <anchor moveWithCells="1">
                  <from>
                    <xdr:col>5</xdr:col>
                    <xdr:colOff>295275</xdr:colOff>
                    <xdr:row>20</xdr:row>
                    <xdr:rowOff>0</xdr:rowOff>
                  </from>
                  <to>
                    <xdr:col>5</xdr:col>
                    <xdr:colOff>990600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 altText="متجانس ">
                <anchor moveWithCells="1">
                  <from>
                    <xdr:col>5</xdr:col>
                    <xdr:colOff>295275</xdr:colOff>
                    <xdr:row>22</xdr:row>
                    <xdr:rowOff>28575</xdr:rowOff>
                  </from>
                  <to>
                    <xdr:col>5</xdr:col>
                    <xdr:colOff>990600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 altText="متجانس ">
                <anchor moveWithCells="1">
                  <from>
                    <xdr:col>5</xdr:col>
                    <xdr:colOff>295275</xdr:colOff>
                    <xdr:row>23</xdr:row>
                    <xdr:rowOff>133350</xdr:rowOff>
                  </from>
                  <to>
                    <xdr:col>5</xdr:col>
                    <xdr:colOff>990600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 altText="متجانس ">
                <anchor moveWithCells="1">
                  <from>
                    <xdr:col>5</xdr:col>
                    <xdr:colOff>295275</xdr:colOff>
                    <xdr:row>21</xdr:row>
                    <xdr:rowOff>0</xdr:rowOff>
                  </from>
                  <to>
                    <xdr:col>5</xdr:col>
                    <xdr:colOff>990600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nazari</dc:creator>
  <cp:lastModifiedBy>Planning</cp:lastModifiedBy>
  <cp:lastPrinted>2019-12-30T11:41:30Z</cp:lastPrinted>
  <dcterms:created xsi:type="dcterms:W3CDTF">2019-06-17T02:56:48Z</dcterms:created>
  <dcterms:modified xsi:type="dcterms:W3CDTF">2020-01-21T08:48:06Z</dcterms:modified>
</cp:coreProperties>
</file>